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540"/>
  </bookViews>
  <sheets>
    <sheet name="g01收入支出决算总表" sheetId="3" r:id="rId1"/>
    <sheet name="g02收入决算表" sheetId="4" r:id="rId2"/>
    <sheet name="g03支出决算表" sheetId="5" r:id="rId3"/>
    <sheet name="g04财政拨款收入支出决算总表" sheetId="13" r:id="rId4"/>
    <sheet name="g05一般公共预算财政拨款支出决算表" sheetId="6" r:id="rId5"/>
    <sheet name="g06一般公共预算财政拨款基本支出决算表" sheetId="14" r:id="rId6"/>
    <sheet name="Z07“三公”经费公共预算财政拨款支出决算表" sheetId="12" r:id="rId7"/>
    <sheet name="g08政府性基金预算财政拨款支出决算表" sheetId="11" r:id="rId8"/>
  </sheets>
  <definedNames>
    <definedName name="_xlnm.Print_Area" localSheetId="0">g01收入支出决算总表!$A$1:$F$34</definedName>
    <definedName name="_xlnm.Print_Area" localSheetId="3">g04财政拨款收入支出决算总表!$A$1:$H$35</definedName>
    <definedName name="_xlnm.Print_Area" localSheetId="4">g05一般公共预算财政拨款支出决算表!$A$1:$F$58</definedName>
    <definedName name="_xlnm.Print_Area" localSheetId="5">g06一般公共预算财政拨款基本支出决算表!$A$1:$F$16</definedName>
    <definedName name="_xlnm.Print_Area" localSheetId="7">g08政府性基金预算财政拨款支出决算表!$A$1:$I$19</definedName>
    <definedName name="_xlnm.Print_Area" localSheetId="6">Z07“三公”经费公共预算财政拨款支出决算表!$A$1:$L$9</definedName>
  </definedNames>
  <calcPr calcId="144525"/>
</workbook>
</file>

<file path=xl/sharedStrings.xml><?xml version="1.0" encoding="utf-8"?>
<sst xmlns="http://schemas.openxmlformats.org/spreadsheetml/2006/main" count="407">
  <si>
    <t>收入支出决算总表</t>
  </si>
  <si>
    <t>公开01表</t>
  </si>
  <si>
    <t>部门：湛江市住房和城乡建设局</t>
  </si>
  <si>
    <t>单位：万元</t>
  </si>
  <si>
    <t>收入</t>
  </si>
  <si>
    <t>支出</t>
  </si>
  <si>
    <t>项    目</t>
  </si>
  <si>
    <t>行次</t>
  </si>
  <si>
    <t>决算数</t>
  </si>
  <si>
    <t>栏    次</t>
  </si>
  <si>
    <t>1</t>
  </si>
  <si>
    <t>2</t>
  </si>
  <si>
    <t>一、财政拨款收入</t>
  </si>
  <si>
    <t>一、一般公共服务支出</t>
  </si>
  <si>
    <t>27</t>
  </si>
  <si>
    <t>二、上级补助收入</t>
  </si>
  <si>
    <t>二、外交支出</t>
  </si>
  <si>
    <t>28</t>
  </si>
  <si>
    <t>三、事业收入</t>
  </si>
  <si>
    <t>3</t>
  </si>
  <si>
    <t>三、国防支出</t>
  </si>
  <si>
    <t>29</t>
  </si>
  <si>
    <t>四、经营收入</t>
  </si>
  <si>
    <t>4</t>
  </si>
  <si>
    <t>四、公共安全支出</t>
  </si>
  <si>
    <t>30</t>
  </si>
  <si>
    <t>五、附属单位上缴收入</t>
  </si>
  <si>
    <t>5</t>
  </si>
  <si>
    <t>五、教育支出</t>
  </si>
  <si>
    <t>31</t>
  </si>
  <si>
    <t>六、其他收入</t>
  </si>
  <si>
    <t>6</t>
  </si>
  <si>
    <t>六、科学技术支出</t>
  </si>
  <si>
    <t>32</t>
  </si>
  <si>
    <t>7</t>
  </si>
  <si>
    <t>七、文化体育与传媒支出</t>
  </si>
  <si>
    <t>33</t>
  </si>
  <si>
    <t>8</t>
  </si>
  <si>
    <t>八、社会保障和就业支出</t>
  </si>
  <si>
    <t>34</t>
  </si>
  <si>
    <t>9</t>
  </si>
  <si>
    <t>九、医疗卫生与计划生育支出</t>
  </si>
  <si>
    <t>35</t>
  </si>
  <si>
    <t>10</t>
  </si>
  <si>
    <t>十、节能环保支出</t>
  </si>
  <si>
    <t>36</t>
  </si>
  <si>
    <t>11</t>
  </si>
  <si>
    <t>十一、城乡社区支出</t>
  </si>
  <si>
    <t>37</t>
  </si>
  <si>
    <t>12</t>
  </si>
  <si>
    <t>十二、农林水支出</t>
  </si>
  <si>
    <t>38</t>
  </si>
  <si>
    <t>13</t>
  </si>
  <si>
    <t>十三、交通运输支出</t>
  </si>
  <si>
    <t>39</t>
  </si>
  <si>
    <t>14</t>
  </si>
  <si>
    <t>十四、资源勘探信息等支出</t>
  </si>
  <si>
    <t>40</t>
  </si>
  <si>
    <t>15</t>
  </si>
  <si>
    <t>十五、商业服务业等支出</t>
  </si>
  <si>
    <t>41</t>
  </si>
  <si>
    <t>16</t>
  </si>
  <si>
    <t>十六、金融支出</t>
  </si>
  <si>
    <t>42</t>
  </si>
  <si>
    <t>17</t>
  </si>
  <si>
    <t>十七、援助其他地区支出</t>
  </si>
  <si>
    <t>43</t>
  </si>
  <si>
    <t>18</t>
  </si>
  <si>
    <t>十八、国土海洋气象等支出</t>
  </si>
  <si>
    <t>44</t>
  </si>
  <si>
    <t>19</t>
  </si>
  <si>
    <t>十九、住房保障支出</t>
  </si>
  <si>
    <t>45</t>
  </si>
  <si>
    <t>20</t>
  </si>
  <si>
    <t>二十、粮油物资储备支出</t>
  </si>
  <si>
    <t>46</t>
  </si>
  <si>
    <t>21</t>
  </si>
  <si>
    <t>二十一、其他支出</t>
  </si>
  <si>
    <t>47</t>
  </si>
  <si>
    <t>本年收入合计</t>
  </si>
  <si>
    <t>22</t>
  </si>
  <si>
    <t>本年支出合计</t>
  </si>
  <si>
    <t>48</t>
  </si>
  <si>
    <t xml:space="preserve">         用事业基金弥补收支差额</t>
  </si>
  <si>
    <t>23</t>
  </si>
  <si>
    <t xml:space="preserve">                结余分配</t>
  </si>
  <si>
    <t>49</t>
  </si>
  <si>
    <t xml:space="preserve">         年初结转和结余</t>
  </si>
  <si>
    <t>24</t>
  </si>
  <si>
    <t xml:space="preserve">                年末结转和结余</t>
  </si>
  <si>
    <t>50</t>
  </si>
  <si>
    <t>25</t>
  </si>
  <si>
    <t>51</t>
  </si>
  <si>
    <t>总计</t>
  </si>
  <si>
    <t>26</t>
  </si>
  <si>
    <t>52</t>
  </si>
  <si>
    <t xml:space="preserve">注：本表反映部门本年度的总收支和年末结转情况。有关填表说明：
（1）本表中数据填列当年决算数，以“万元”为金额单位，保留两位小数。
（2）本表支出项目填列到类级支出科目，没有发生数的类级支出科目不用填列。
（3）收入总计数应等于支出总计数。
（4）此表没有发生数据的，在合计和总计栏填“0”，并在该表下方附简要说明。
（5）该表数据来源于部门决算报表中的《收入支出决算总表》(财决01表)。
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</si>
  <si>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</si>
  <si>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</si>
  <si>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</si>
  <si>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</si>
  <si>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</si>
  <si>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</si>
  <si>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</si>
  <si>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</si>
  <si>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</si>
  <si>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</si>
  <si>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栏次</t>
  </si>
  <si>
    <t>合计</t>
  </si>
  <si>
    <t>201</t>
  </si>
  <si>
    <t>一般公共服务支出</t>
  </si>
  <si>
    <t>20104</t>
  </si>
  <si>
    <t/>
  </si>
  <si>
    <t>发展与改革事务</t>
  </si>
  <si>
    <t>2010408</t>
  </si>
  <si>
    <t xml:space="preserve">  物价管理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</si>
  <si>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</si>
  <si>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</si>
  <si>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</si>
  <si>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</si>
  <si>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</si>
  <si>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</si>
  <si>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20808</t>
  </si>
  <si>
    <t>抚恤</t>
  </si>
  <si>
    <t>2080801</t>
  </si>
  <si>
    <t xml:space="preserve">  死亡抚恤</t>
  </si>
  <si>
    <t>20899</t>
  </si>
  <si>
    <t>其他社会保障和就业支出</t>
  </si>
  <si>
    <t>2089901</t>
  </si>
  <si>
    <t xml:space="preserve">  其他社会保障和就业支出</t>
  </si>
  <si>
    <t>210</t>
  </si>
  <si>
    <t>医疗卫生与计划生育支出</t>
  </si>
  <si>
    <t>21005</t>
  </si>
  <si>
    <t>医疗保障</t>
  </si>
  <si>
    <t>2100501</t>
  </si>
  <si>
    <t xml:space="preserve">  行政单位医疗</t>
  </si>
  <si>
    <t>2100503</t>
  </si>
  <si>
    <t xml:space="preserve">  公务员医疗补助</t>
  </si>
  <si>
    <t>2100599</t>
  </si>
  <si>
    <t xml:space="preserve">  其他医疗保障支出</t>
  </si>
  <si>
    <t>21007</t>
  </si>
  <si>
    <t>计划生育事务</t>
  </si>
  <si>
    <t>2100799</t>
  </si>
  <si>
    <t xml:space="preserve">  其他计划生育事务支出</t>
  </si>
  <si>
    <t>211</t>
  </si>
  <si>
    <t>节能环保支出</t>
  </si>
  <si>
    <t>21103</t>
  </si>
  <si>
    <t>污染防治</t>
  </si>
  <si>
    <t>2110399</t>
  </si>
  <si>
    <t xml:space="preserve">  其他污染防治支出</t>
  </si>
  <si>
    <t>212</t>
  </si>
  <si>
    <t>城乡社区支出</t>
  </si>
  <si>
    <t>21201</t>
  </si>
  <si>
    <t>城乡社区管理事务</t>
  </si>
  <si>
    <t>2120101</t>
  </si>
  <si>
    <t xml:space="preserve">  行政运行</t>
  </si>
  <si>
    <t>2120102</t>
  </si>
  <si>
    <t xml:space="preserve">  一般行政管理事务</t>
  </si>
  <si>
    <t>2120199</t>
  </si>
  <si>
    <t xml:space="preserve">  其他城乡社区管理事务支出</t>
  </si>
  <si>
    <t>21202</t>
  </si>
  <si>
    <t>城乡社区规划与管理</t>
  </si>
  <si>
    <t>2120201</t>
  </si>
  <si>
    <t xml:space="preserve">  城乡社区规划与管理</t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</si>
  <si>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</si>
  <si>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</si>
  <si>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</si>
  <si>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</si>
  <si>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</si>
  <si>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</si>
  <si>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</si>
  <si>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</si>
  <si>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21299</t>
  </si>
  <si>
    <t>其他城乡社区支出</t>
  </si>
  <si>
    <t>2129999</t>
  </si>
  <si>
    <t xml:space="preserve">  其他城乡社区支出</t>
  </si>
  <si>
    <t>213</t>
  </si>
  <si>
    <t>农林水支出</t>
  </si>
  <si>
    <t>21305</t>
  </si>
  <si>
    <t>扶贫</t>
  </si>
  <si>
    <t>2130599</t>
  </si>
  <si>
    <t xml:space="preserve">  其他扶贫支出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</si>
  <si>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</si>
  <si>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</si>
  <si>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</si>
  <si>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</si>
  <si>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</si>
  <si>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</si>
  <si>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</si>
  <si>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</si>
  <si>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229</t>
  </si>
  <si>
    <t>其他支出</t>
  </si>
  <si>
    <t>22999</t>
  </si>
  <si>
    <t>2299901</t>
  </si>
  <si>
    <t xml:space="preserve">  其他支出</t>
  </si>
  <si>
    <t xml:space="preserve">注：本表反映部门本年度取得的各项收入情况。有关填表说明：
（1）本表数据填列当年决算数，以“万元”为金额单位，保留两位小数。
（2）本表功能科目填列到项级支出科目，没有发生数的支出科目不用填列。
（3）1栏=（2+3+4+5+6+7）栏。
（4）此表没有发生数据的，在合计行填“0”，并在该表下方附简要说明。
（5）该表数据来源于部门决算报表中的《收入决算表》（财决03表）。
</t>
  </si>
  <si>
    <t>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</si>
  <si>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</si>
  <si>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</si>
  <si>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</si>
  <si>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</si>
  <si>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</si>
  <si>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</si>
  <si>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 xml:space="preserve">注：本表反映部门本年度各项支出情况。有关填表说明：
（1）本表数据填列当年决算数，以“万元”为金额单位，保留两位小数。
（2）本表功能科目填列到项级支出科目，没有发生数的支出科目不用填列。
（3）1栏=（2+3+4+5+6）栏。
（4）此表没有发生数据的，在合计行填“0”，并在该表下方附简要说明。
（5）该表数据来源于部门决算报表中的《支出决算表》（财决04表）。
</t>
  </si>
  <si>
    <t>财政拨款收入支出决算总表</t>
  </si>
  <si>
    <t>公开04表</t>
  </si>
  <si>
    <t>金额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</si>
  <si>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</si>
  <si>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</si>
  <si>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</si>
  <si>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</si>
  <si>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</si>
  <si>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</si>
  <si>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  一般公共预算财政拨款</t>
  </si>
  <si>
    <t xml:space="preserve">        政府性基金预算财政拨款</t>
  </si>
  <si>
    <t xml:space="preserve">注：本表反映部门本年度财政拨款的总收支和年末结转结余情况。有关填表说明：
（1）本表数据填列当年决算数，以“万元”为金额单位，保留两位小数。
（2）本表支出项目填列到类级支出科目，没有发生数的类级支出科目不用填列。
（3）收入总计数应等于支出总计数。
（4）此表没有发生数据的，在合计栏填“0”，并在该表下方附简要说明。
（5）该表数据来源于部门决算报表中的《财政拨款收入支出决算总表》（财决01-1表）。
</t>
  </si>
  <si>
    <t>一般公共预算财政拨款支出决算表</t>
  </si>
  <si>
    <r>
      <rPr>
        <sz val="10"/>
        <color indexed="8"/>
        <rFont val="宋体"/>
        <charset val="134"/>
      </rPr>
      <t>公开0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表</t>
    </r>
  </si>
  <si>
    <r>
      <rPr>
        <sz val="12"/>
        <rFont val="宋体"/>
        <charset val="134"/>
      </rP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</si>
  <si>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 xml:space="preserve">基本支出  </t>
  </si>
  <si>
    <t xml:space="preserve">注：本表反映部门本年度一般公共预算财政拨款实际支出情况。有关填表说明：
（1）本表数据填列当年决算数，以“万元”为金额单位，保留两位小数。
（2）本表功能科目填列到项级支出科目，没有发生数的支出科目不用填列。
（3）1栏=（2+3）栏。
（4）此表没有发生数据的，在合计行填“0”，并在该表下方附简要说明。
（5）该表数据来源于部门决算报表中的《一般公共预算财政拨款收入支出决算表》（财决07表）和《项目收入支出决算表》（财决06表）。
</t>
  </si>
  <si>
    <t>一般公共预算财政拨款基本支出决算表</t>
  </si>
  <si>
    <t>公开06表</t>
  </si>
  <si>
    <t>人员经费</t>
  </si>
  <si>
    <t>公用经费</t>
  </si>
  <si>
    <t>经济分类
科目编码</t>
  </si>
  <si>
    <t>301</t>
  </si>
  <si>
    <t>工资福利支出</t>
  </si>
  <si>
    <t>302</t>
  </si>
  <si>
    <t>商品和服务支出</t>
  </si>
  <si>
    <t>310</t>
  </si>
  <si>
    <t>其他资本性支出</t>
  </si>
  <si>
    <t>30101</t>
  </si>
  <si>
    <t xml:space="preserve">  基本工资</t>
  </si>
  <si>
    <t>30201</t>
  </si>
  <si>
    <t xml:space="preserve">  办公费</t>
  </si>
  <si>
    <t>31001</t>
  </si>
  <si>
    <t xml:space="preserve">  房屋建筑物购建</t>
  </si>
  <si>
    <t>30102</t>
  </si>
  <si>
    <t xml:space="preserve">  津贴补贴</t>
  </si>
  <si>
    <t>30202</t>
  </si>
  <si>
    <t xml:space="preserve">  印刷费</t>
  </si>
  <si>
    <t>31002</t>
  </si>
  <si>
    <t xml:space="preserve">  办公设备购置</t>
  </si>
  <si>
    <t>30103</t>
  </si>
  <si>
    <t xml:space="preserve">  奖金</t>
  </si>
  <si>
    <t>30203</t>
  </si>
  <si>
    <t xml:space="preserve">  咨询费</t>
  </si>
  <si>
    <t>31003</t>
  </si>
  <si>
    <t xml:space="preserve">  专用设备购置</t>
  </si>
  <si>
    <t>30104</t>
  </si>
  <si>
    <t xml:space="preserve">  其他社会保障缴费</t>
  </si>
  <si>
    <t>30204</t>
  </si>
  <si>
    <t xml:space="preserve">  手续费</t>
  </si>
  <si>
    <t>31005</t>
  </si>
  <si>
    <t xml:space="preserve">  基础设施建设</t>
  </si>
  <si>
    <t>30106</t>
  </si>
  <si>
    <t xml:space="preserve">  伙食补助费</t>
  </si>
  <si>
    <t>30205</t>
  </si>
  <si>
    <t xml:space="preserve">  水费</t>
  </si>
  <si>
    <t>31006</t>
  </si>
  <si>
    <t xml:space="preserve">  大型修缮</t>
  </si>
  <si>
    <t>30107</t>
  </si>
  <si>
    <t xml:space="preserve">  绩效工资</t>
  </si>
  <si>
    <t>30206</t>
  </si>
  <si>
    <t xml:space="preserve">  电费</t>
  </si>
  <si>
    <t>31007</t>
  </si>
  <si>
    <t xml:space="preserve">  信息网络及软件购置更新</t>
  </si>
  <si>
    <t>30108</t>
  </si>
  <si>
    <t xml:space="preserve">  机关事业单位基本养老保险缴费</t>
  </si>
  <si>
    <t>30207</t>
  </si>
  <si>
    <t xml:space="preserve">  邮电费</t>
  </si>
  <si>
    <t>31008</t>
  </si>
  <si>
    <t xml:space="preserve">  物资储备</t>
  </si>
  <si>
    <t>30109</t>
  </si>
  <si>
    <t xml:space="preserve">  职业年金缴费</t>
  </si>
  <si>
    <t>30208</t>
  </si>
  <si>
    <t xml:space="preserve">  取暖费</t>
  </si>
  <si>
    <t>31009</t>
  </si>
  <si>
    <t xml:space="preserve">  土地补偿</t>
  </si>
  <si>
    <t>30199</t>
  </si>
  <si>
    <t xml:space="preserve">  其他工资福利支出</t>
  </si>
  <si>
    <t>30209</t>
  </si>
  <si>
    <t xml:space="preserve">  物业管理费</t>
  </si>
  <si>
    <t>31010</t>
  </si>
  <si>
    <t xml:space="preserve">  安置补助</t>
  </si>
  <si>
    <t>303</t>
  </si>
  <si>
    <t>对个人和家庭的补助</t>
  </si>
  <si>
    <t>30211</t>
  </si>
  <si>
    <t xml:space="preserve">  差旅费</t>
  </si>
  <si>
    <t>31011</t>
  </si>
  <si>
    <t xml:space="preserve">  地上附着物和青苗补偿</t>
  </si>
  <si>
    <t>30301</t>
  </si>
  <si>
    <t xml:space="preserve">  离休费</t>
  </si>
  <si>
    <t>30212</t>
  </si>
  <si>
    <t xml:space="preserve">  因公出国（境）费用</t>
  </si>
  <si>
    <t>31012</t>
  </si>
  <si>
    <t xml:space="preserve">  拆迁补偿</t>
  </si>
  <si>
    <t>30302</t>
  </si>
  <si>
    <t xml:space="preserve">  退休费</t>
  </si>
  <si>
    <t>30213</t>
  </si>
  <si>
    <t xml:space="preserve">  维修(护)费</t>
  </si>
  <si>
    <t>31013</t>
  </si>
  <si>
    <t xml:space="preserve">  公务用车购置</t>
  </si>
  <si>
    <t>30303</t>
  </si>
  <si>
    <t xml:space="preserve">  退职（役）费</t>
  </si>
  <si>
    <t>30214</t>
  </si>
  <si>
    <t xml:space="preserve">  租赁费</t>
  </si>
  <si>
    <t>31019</t>
  </si>
  <si>
    <t xml:space="preserve">  其他交通工具购置</t>
  </si>
  <si>
    <t>30304</t>
  </si>
  <si>
    <t xml:space="preserve">  抚恤金</t>
  </si>
  <si>
    <t>30215</t>
  </si>
  <si>
    <t xml:space="preserve">  会议费</t>
  </si>
  <si>
    <t>31020</t>
  </si>
  <si>
    <t xml:space="preserve">  产权参股</t>
  </si>
  <si>
    <t>30305</t>
  </si>
  <si>
    <t xml:space="preserve">  生活补助</t>
  </si>
  <si>
    <t>30216</t>
  </si>
  <si>
    <t xml:space="preserve">  培训费</t>
  </si>
  <si>
    <t>31099</t>
  </si>
  <si>
    <t xml:space="preserve">  其他资本性支出</t>
  </si>
  <si>
    <t>30306</t>
  </si>
  <si>
    <t xml:space="preserve">  救济费</t>
  </si>
  <si>
    <t>30217</t>
  </si>
  <si>
    <t xml:space="preserve">  公务接待费</t>
  </si>
  <si>
    <t>304</t>
  </si>
  <si>
    <t>对企事业单位的补贴</t>
  </si>
  <si>
    <t>30307</t>
  </si>
  <si>
    <t xml:space="preserve">  医疗费</t>
  </si>
  <si>
    <t>30218</t>
  </si>
  <si>
    <t xml:space="preserve">  专用材料费</t>
  </si>
  <si>
    <t>30401</t>
  </si>
  <si>
    <t xml:space="preserve">  企业政策性补贴</t>
  </si>
  <si>
    <t>30308</t>
  </si>
  <si>
    <t xml:space="preserve">  助学金</t>
  </si>
  <si>
    <t>30224</t>
  </si>
  <si>
    <t xml:space="preserve">  被装购置费</t>
  </si>
  <si>
    <t>30402</t>
  </si>
  <si>
    <t xml:space="preserve">  事业单位补贴</t>
  </si>
  <si>
    <t>30309</t>
  </si>
  <si>
    <t xml:space="preserve">  奖励金</t>
  </si>
  <si>
    <t>30225</t>
  </si>
  <si>
    <t xml:space="preserve">  专用燃料费</t>
  </si>
  <si>
    <t>30403</t>
  </si>
  <si>
    <t xml:space="preserve">  财政贴息</t>
  </si>
  <si>
    <t>30310</t>
  </si>
  <si>
    <t xml:space="preserve">  生产补贴</t>
  </si>
  <si>
    <t>30226</t>
  </si>
  <si>
    <t xml:space="preserve">  劳务费</t>
  </si>
  <si>
    <t>30499</t>
  </si>
  <si>
    <t xml:space="preserve">  其他对企事业单位的补贴</t>
  </si>
  <si>
    <t>30311</t>
  </si>
  <si>
    <t>30227</t>
  </si>
  <si>
    <t xml:space="preserve">  委托业务费</t>
  </si>
  <si>
    <t>307</t>
  </si>
  <si>
    <t>债务利息支出</t>
  </si>
  <si>
    <t>30312</t>
  </si>
  <si>
    <t xml:space="preserve">  提租补贴</t>
  </si>
  <si>
    <t>30228</t>
  </si>
  <si>
    <t xml:space="preserve">  工会经费</t>
  </si>
  <si>
    <t>30701</t>
  </si>
  <si>
    <t xml:space="preserve">  国内债务付息</t>
  </si>
  <si>
    <t>30313</t>
  </si>
  <si>
    <t>30229</t>
  </si>
  <si>
    <t xml:space="preserve">  福利费</t>
  </si>
  <si>
    <t>30707</t>
  </si>
  <si>
    <t xml:space="preserve">  国外债务付息</t>
  </si>
  <si>
    <t>30314</t>
  </si>
  <si>
    <t xml:space="preserve">  采暖补贴</t>
  </si>
  <si>
    <t>30231</t>
  </si>
  <si>
    <t xml:space="preserve">  公务用车运行维护费</t>
  </si>
  <si>
    <t>399</t>
  </si>
  <si>
    <t>30315</t>
  </si>
  <si>
    <t xml:space="preserve">  物业服务补贴</t>
  </si>
  <si>
    <t>30239</t>
  </si>
  <si>
    <t xml:space="preserve">  其他交通费用</t>
  </si>
  <si>
    <t>39906</t>
  </si>
  <si>
    <t xml:space="preserve">  赠与</t>
  </si>
  <si>
    <t>30399</t>
  </si>
  <si>
    <t xml:space="preserve">  其他对个人和家庭的补助支出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</si>
  <si>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</si>
  <si>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</si>
  <si>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</si>
  <si>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</si>
  <si>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</si>
  <si>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</si>
  <si>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 xml:space="preserve">注：本表反映部门本年度一般公共预算财政拨款基本支出明细情况。有关填表说明：
（1）本表数据填列当年决算数，以“万元”为金额单位，保留两位小数。
（2）本表经济分类科目填列到款级支出科目，没有发生数的支出科目不用填列。
（3）此表没有发生数据的，在合计行填“0”，并在该表下方附简要说明。
（4）该表数据来源于部门决算报表中的《一般公共预算财政拨款基本支出决算明细表》（财决08-1表）。
</t>
  </si>
  <si>
    <t>一般公共预算财政拨款“三公”经费支出决算表</t>
  </si>
  <si>
    <r>
      <rPr>
        <sz val="10"/>
        <color indexed="8"/>
        <rFont val="宋体"/>
        <charset val="134"/>
      </rPr>
      <t>公开0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表</t>
    </r>
  </si>
  <si>
    <r>
      <rPr>
        <sz val="11"/>
        <rFont val="宋体"/>
        <charset val="134"/>
      </rPr>
      <t>2015</t>
    </r>
    <r>
      <rPr>
        <sz val="11"/>
        <rFont val="宋体"/>
        <charset val="134"/>
      </rPr>
      <t>年度预算数</t>
    </r>
  </si>
  <si>
    <r>
      <rPr>
        <sz val="11"/>
        <rFont val="宋体"/>
        <charset val="134"/>
      </rPr>
      <t>2015</t>
    </r>
    <r>
      <rPr>
        <sz val="11"/>
        <rFont val="宋体"/>
        <charset val="134"/>
      </rPr>
      <t>年度决算数</t>
    </r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</si>
  <si>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</si>
  <si>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</si>
  <si>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</si>
  <si>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</si>
  <si>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</si>
  <si>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</si>
  <si>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 xml:space="preserve">注：本表反映部门本年度“三公”经费支出预决算情况。其中，2016年度预算数为“三公”经费年初预算数，决注：本表反映部门本年度财政拨款“三公”经费支出情况有关填表说明：
（1）本表数据填列数据以“万元”为金额单位，保留两位小数。
（2）xx年预算数为“三公”年初预算数，决算数包括当年财政拨款预算和以前年度结转资金安排的实际支出。
（3）1栏=（2+3+6）栏，3栏=（4+5）栏。7栏=（8+9+12）栏。9栏=（10+11）栏。
（4）“三公”数据合计为零的，在合计栏填列“0”，并在决算情况说明中予以说明。
</t>
  </si>
  <si>
    <t>政府性基金预算财政拨款收入支出决算表</t>
  </si>
  <si>
    <r>
      <rPr>
        <sz val="10"/>
        <color indexed="8"/>
        <rFont val="宋体"/>
        <charset val="134"/>
      </rPr>
      <t>公开0</t>
    </r>
    <r>
      <rPr>
        <sz val="10"/>
        <color indexed="8"/>
        <rFont val="宋体"/>
        <charset val="134"/>
      </rPr>
      <t>8</t>
    </r>
    <r>
      <rPr>
        <sz val="10"/>
        <color indexed="8"/>
        <rFont val="宋体"/>
        <charset val="134"/>
      </rPr>
      <t>表</t>
    </r>
  </si>
  <si>
    <t>年初结转和结余</t>
  </si>
  <si>
    <t>本年收入</t>
  </si>
  <si>
    <t>本年支出</t>
  </si>
  <si>
    <t>年末结转和结余</t>
  </si>
  <si>
    <t>注：本部门2015年度没有政府性基金预算财政拨款收入支出。</t>
  </si>
  <si>
    <t xml:space="preserve">注：本表反映部门本年度政府性基金预算财政拨款收支情况。有关填表说明：
（1）本表数据填列当年决算数，以“万元”为金额单位，保留两位小数。
（2）本表功能科目填列到项级支出科目，没有发生数的支出科目不用填列。
（3）（1+2-3）栏=6栏，3栏=（4+5）栏。
（4）此表没有发生数据的，在合计行填“0”，并在该表下方附简要说明。
（5）该表数据来源于部门决算报表中的《政府性基金预算财政拨款收入支出决算表》（财决09表）和《项目收入支出决算表》（财决06表）。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</si>
</sst>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45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6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6"/>
      <color indexed="8"/>
      <name val="华文中宋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0">
    <xf numFmtId="0" fontId="0" fillId="0" borderId="0"/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13" borderId="6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31" borderId="69" applyNumberFormat="0" applyFont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6" fillId="0" borderId="62" applyNumberFormat="0" applyFill="0" applyAlignment="0" applyProtection="0">
      <alignment vertical="center"/>
    </xf>
    <xf numFmtId="0" fontId="11" fillId="0" borderId="0"/>
    <xf numFmtId="0" fontId="30" fillId="0" borderId="62" applyNumberFormat="0" applyFill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6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0" fillId="18" borderId="67" applyNumberFormat="0" applyAlignment="0" applyProtection="0">
      <alignment vertical="center"/>
    </xf>
    <xf numFmtId="0" fontId="37" fillId="18" borderId="64" applyNumberFormat="0" applyAlignment="0" applyProtection="0">
      <alignment vertical="center"/>
    </xf>
    <xf numFmtId="0" fontId="42" fillId="30" borderId="6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65" applyNumberFormat="0" applyFill="0" applyAlignment="0" applyProtection="0">
      <alignment vertical="center"/>
    </xf>
    <xf numFmtId="0" fontId="34" fillId="0" borderId="6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4" fillId="0" borderId="0"/>
  </cellStyleXfs>
  <cellXfs count="251">
    <xf numFmtId="0" fontId="0" fillId="0" borderId="0" xfId="0"/>
    <xf numFmtId="0" fontId="1" fillId="2" borderId="0" xfId="45" applyFont="1" applyFill="1" applyAlignment="1">
      <alignment vertical="center" wrapText="1"/>
    </xf>
    <xf numFmtId="0" fontId="2" fillId="2" borderId="0" xfId="45" applyFont="1" applyFill="1" applyAlignment="1">
      <alignment vertical="center" wrapText="1"/>
    </xf>
    <xf numFmtId="0" fontId="0" fillId="0" borderId="0" xfId="45" applyFont="1" applyAlignment="1">
      <alignment horizontal="center" vertical="center" wrapText="1"/>
    </xf>
    <xf numFmtId="0" fontId="0" fillId="0" borderId="0" xfId="45" applyFont="1" applyAlignment="1">
      <alignment vertical="center" wrapText="1"/>
    </xf>
    <xf numFmtId="0" fontId="0" fillId="0" borderId="0" xfId="45" applyAlignment="1">
      <alignment vertical="center" wrapText="1"/>
    </xf>
    <xf numFmtId="0" fontId="3" fillId="2" borderId="0" xfId="45" applyFont="1" applyFill="1" applyAlignment="1">
      <alignment horizontal="center" vertical="center" wrapText="1"/>
    </xf>
    <xf numFmtId="0" fontId="2" fillId="2" borderId="0" xfId="45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2" fillId="2" borderId="1" xfId="45" applyFont="1" applyFill="1" applyBorder="1" applyAlignment="1">
      <alignment vertical="center" wrapText="1"/>
    </xf>
    <xf numFmtId="0" fontId="2" fillId="2" borderId="0" xfId="45" applyFont="1" applyFill="1" applyBorder="1" applyAlignment="1">
      <alignment vertical="center" wrapText="1"/>
    </xf>
    <xf numFmtId="0" fontId="0" fillId="0" borderId="2" xfId="45" applyFont="1" applyBorder="1" applyAlignment="1">
      <alignment horizontal="center" vertical="center" wrapText="1"/>
    </xf>
    <xf numFmtId="0" fontId="0" fillId="0" borderId="3" xfId="45" applyFont="1" applyBorder="1" applyAlignment="1">
      <alignment horizontal="center" vertical="center" wrapText="1"/>
    </xf>
    <xf numFmtId="0" fontId="0" fillId="0" borderId="4" xfId="45" applyFont="1" applyFill="1" applyBorder="1" applyAlignment="1">
      <alignment horizontal="center" vertical="center" wrapText="1"/>
    </xf>
    <xf numFmtId="0" fontId="0" fillId="0" borderId="5" xfId="45" applyFont="1" applyFill="1" applyBorder="1" applyAlignment="1">
      <alignment horizontal="center" vertical="center" wrapText="1"/>
    </xf>
    <xf numFmtId="0" fontId="0" fillId="0" borderId="6" xfId="45" applyFont="1" applyFill="1" applyBorder="1" applyAlignment="1">
      <alignment horizontal="center" vertical="center" wrapText="1"/>
    </xf>
    <xf numFmtId="0" fontId="0" fillId="0" borderId="7" xfId="45" applyFont="1" applyFill="1" applyBorder="1" applyAlignment="1">
      <alignment horizontal="center" vertical="center" wrapText="1"/>
    </xf>
    <xf numFmtId="0" fontId="0" fillId="0" borderId="8" xfId="45" applyFont="1" applyBorder="1" applyAlignment="1">
      <alignment horizontal="center" vertical="center" wrapText="1"/>
    </xf>
    <xf numFmtId="0" fontId="0" fillId="0" borderId="9" xfId="45" applyFont="1" applyBorder="1" applyAlignment="1">
      <alignment horizontal="center" vertical="center" wrapText="1"/>
    </xf>
    <xf numFmtId="0" fontId="0" fillId="0" borderId="10" xfId="45" applyFont="1" applyFill="1" applyBorder="1" applyAlignment="1">
      <alignment horizontal="center" vertical="center" wrapText="1"/>
    </xf>
    <xf numFmtId="0" fontId="0" fillId="0" borderId="11" xfId="45" applyFont="1" applyFill="1" applyBorder="1" applyAlignment="1">
      <alignment horizontal="center" vertical="center" wrapText="1"/>
    </xf>
    <xf numFmtId="0" fontId="0" fillId="0" borderId="12" xfId="45" applyFont="1" applyFill="1" applyBorder="1" applyAlignment="1">
      <alignment horizontal="center" vertical="center" wrapText="1"/>
    </xf>
    <xf numFmtId="0" fontId="0" fillId="0" borderId="13" xfId="45" applyFont="1" applyFill="1" applyBorder="1" applyAlignment="1">
      <alignment horizontal="center" vertical="center" wrapText="1"/>
    </xf>
    <xf numFmtId="0" fontId="0" fillId="0" borderId="14" xfId="45" applyFont="1" applyBorder="1" applyAlignment="1">
      <alignment horizontal="center" vertical="center" wrapText="1"/>
    </xf>
    <xf numFmtId="0" fontId="0" fillId="0" borderId="15" xfId="45" applyFont="1" applyBorder="1" applyAlignment="1">
      <alignment horizontal="center" vertical="center" wrapText="1"/>
    </xf>
    <xf numFmtId="0" fontId="0" fillId="0" borderId="16" xfId="45" applyFont="1" applyBorder="1" applyAlignment="1">
      <alignment horizontal="center" vertical="center" wrapText="1"/>
    </xf>
    <xf numFmtId="0" fontId="0" fillId="0" borderId="17" xfId="45" applyFont="1" applyBorder="1" applyAlignment="1">
      <alignment horizontal="center" vertical="center" wrapText="1"/>
    </xf>
    <xf numFmtId="0" fontId="0" fillId="0" borderId="18" xfId="45" applyFont="1" applyBorder="1" applyAlignment="1">
      <alignment horizontal="center" vertical="center" wrapText="1"/>
    </xf>
    <xf numFmtId="0" fontId="0" fillId="0" borderId="0" xfId="45" applyFont="1" applyBorder="1" applyAlignment="1">
      <alignment horizontal="center" vertical="center" wrapText="1"/>
    </xf>
    <xf numFmtId="0" fontId="0" fillId="0" borderId="19" xfId="45" applyFont="1" applyBorder="1" applyAlignment="1">
      <alignment horizontal="center" vertical="center" wrapText="1"/>
    </xf>
    <xf numFmtId="4" fontId="0" fillId="0" borderId="9" xfId="45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4" fontId="0" fillId="0" borderId="23" xfId="45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right" vertical="center" shrinkToFit="1"/>
    </xf>
    <xf numFmtId="4" fontId="6" fillId="2" borderId="20" xfId="0" applyNumberFormat="1" applyFont="1" applyFill="1" applyBorder="1" applyAlignment="1">
      <alignment horizontal="right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left" vertical="center" shrinkToFit="1"/>
    </xf>
    <xf numFmtId="4" fontId="0" fillId="0" borderId="13" xfId="45" applyNumberFormat="1" applyFont="1" applyFill="1" applyBorder="1" applyAlignment="1">
      <alignment horizontal="center" vertical="center" wrapText="1"/>
    </xf>
    <xf numFmtId="4" fontId="6" fillId="2" borderId="25" xfId="0" applyNumberFormat="1" applyFont="1" applyFill="1" applyBorder="1" applyAlignment="1">
      <alignment horizontal="right" vertical="center" shrinkToFit="1"/>
    </xf>
    <xf numFmtId="0" fontId="0" fillId="0" borderId="26" xfId="45" applyFont="1" applyBorder="1" applyAlignment="1">
      <alignment horizontal="center" vertical="center" wrapText="1"/>
    </xf>
    <xf numFmtId="0" fontId="0" fillId="0" borderId="27" xfId="45" applyFont="1" applyBorder="1" applyAlignment="1">
      <alignment horizontal="center" vertical="center" wrapText="1"/>
    </xf>
    <xf numFmtId="0" fontId="0" fillId="0" borderId="27" xfId="45" applyFont="1" applyBorder="1" applyAlignment="1">
      <alignment vertical="center" wrapText="1"/>
    </xf>
    <xf numFmtId="0" fontId="0" fillId="0" borderId="27" xfId="45" applyFont="1" applyFill="1" applyBorder="1" applyAlignment="1">
      <alignment vertical="center" wrapText="1"/>
    </xf>
    <xf numFmtId="0" fontId="0" fillId="0" borderId="28" xfId="45" applyFont="1" applyFill="1" applyBorder="1" applyAlignment="1">
      <alignment vertical="center" wrapText="1"/>
    </xf>
    <xf numFmtId="0" fontId="2" fillId="0" borderId="29" xfId="45" applyFont="1" applyBorder="1" applyAlignment="1">
      <alignment horizontal="left" vertical="center" wrapText="1"/>
    </xf>
    <xf numFmtId="0" fontId="2" fillId="0" borderId="29" xfId="45" applyFont="1" applyBorder="1" applyAlignment="1">
      <alignment horizontal="left" vertical="center"/>
    </xf>
    <xf numFmtId="0" fontId="0" fillId="0" borderId="0" xfId="45" applyFont="1" applyAlignment="1">
      <alignment horizontal="left" vertical="center"/>
    </xf>
    <xf numFmtId="0" fontId="7" fillId="2" borderId="0" xfId="1" applyFont="1" applyFill="1" applyAlignment="1">
      <alignment horizontal="right" vertical="center"/>
    </xf>
    <xf numFmtId="0" fontId="0" fillId="0" borderId="30" xfId="45" applyFont="1" applyFill="1" applyBorder="1" applyAlignment="1">
      <alignment horizontal="center" vertical="center" wrapText="1"/>
    </xf>
    <xf numFmtId="0" fontId="0" fillId="0" borderId="31" xfId="45" applyFont="1" applyFill="1" applyBorder="1" applyAlignment="1">
      <alignment horizontal="center" vertical="center" wrapText="1"/>
    </xf>
    <xf numFmtId="0" fontId="0" fillId="0" borderId="32" xfId="45" applyFont="1" applyFill="1" applyBorder="1" applyAlignment="1">
      <alignment horizontal="center" vertical="center" wrapText="1"/>
    </xf>
    <xf numFmtId="0" fontId="0" fillId="0" borderId="33" xfId="45" applyFont="1" applyBorder="1" applyAlignment="1">
      <alignment horizontal="center" vertical="center" wrapText="1"/>
    </xf>
    <xf numFmtId="0" fontId="0" fillId="0" borderId="34" xfId="45" applyFont="1" applyFill="1" applyBorder="1" applyAlignment="1">
      <alignment vertical="center" wrapText="1"/>
    </xf>
    <xf numFmtId="0" fontId="8" fillId="0" borderId="35" xfId="45" applyFont="1" applyFill="1" applyBorder="1" applyAlignment="1">
      <alignment horizontal="center" vertical="center" wrapText="1"/>
    </xf>
    <xf numFmtId="0" fontId="9" fillId="0" borderId="7" xfId="45" applyFont="1" applyFill="1" applyBorder="1" applyAlignment="1">
      <alignment horizontal="center" vertical="center" wrapText="1"/>
    </xf>
    <xf numFmtId="0" fontId="9" fillId="0" borderId="36" xfId="45" applyFont="1" applyFill="1" applyBorder="1" applyAlignment="1">
      <alignment horizontal="center" vertical="center" wrapText="1"/>
    </xf>
    <xf numFmtId="0" fontId="8" fillId="0" borderId="6" xfId="45" applyFont="1" applyFill="1" applyBorder="1" applyAlignment="1">
      <alignment horizontal="center" vertical="center" wrapText="1"/>
    </xf>
    <xf numFmtId="0" fontId="9" fillId="0" borderId="37" xfId="45" applyFont="1" applyFill="1" applyBorder="1" applyAlignment="1">
      <alignment horizontal="center" vertical="center" wrapText="1"/>
    </xf>
    <xf numFmtId="0" fontId="9" fillId="0" borderId="23" xfId="45" applyFont="1" applyFill="1" applyBorder="1" applyAlignment="1">
      <alignment horizontal="center" vertical="center" wrapText="1"/>
    </xf>
    <xf numFmtId="0" fontId="9" fillId="0" borderId="17" xfId="45" applyFont="1" applyFill="1" applyBorder="1" applyAlignment="1">
      <alignment horizontal="center" vertical="center" wrapText="1"/>
    </xf>
    <xf numFmtId="0" fontId="9" fillId="0" borderId="15" xfId="45" applyFont="1" applyFill="1" applyBorder="1" applyAlignment="1">
      <alignment horizontal="center" vertical="center" wrapText="1"/>
    </xf>
    <xf numFmtId="0" fontId="9" fillId="0" borderId="16" xfId="45" applyFont="1" applyFill="1" applyBorder="1" applyAlignment="1">
      <alignment horizontal="center" vertical="center" wrapText="1"/>
    </xf>
    <xf numFmtId="0" fontId="9" fillId="0" borderId="9" xfId="45" applyFont="1" applyFill="1" applyBorder="1" applyAlignment="1">
      <alignment horizontal="center" vertical="center" wrapText="1"/>
    </xf>
    <xf numFmtId="0" fontId="9" fillId="0" borderId="38" xfId="45" applyFont="1" applyFill="1" applyBorder="1" applyAlignment="1">
      <alignment horizontal="center" vertical="center" wrapText="1"/>
    </xf>
    <xf numFmtId="0" fontId="9" fillId="0" borderId="39" xfId="45" applyFont="1" applyFill="1" applyBorder="1" applyAlignment="1">
      <alignment horizontal="center" vertical="center" wrapText="1"/>
    </xf>
    <xf numFmtId="0" fontId="9" fillId="0" borderId="13" xfId="45" applyFont="1" applyFill="1" applyBorder="1" applyAlignment="1">
      <alignment horizontal="center" vertical="center" wrapText="1"/>
    </xf>
    <xf numFmtId="0" fontId="9" fillId="0" borderId="19" xfId="45" applyFont="1" applyFill="1" applyBorder="1" applyAlignment="1">
      <alignment horizontal="center" vertical="center" wrapText="1"/>
    </xf>
    <xf numFmtId="0" fontId="9" fillId="0" borderId="8" xfId="45" applyFont="1" applyBorder="1" applyAlignment="1">
      <alignment horizontal="center" vertical="center" wrapText="1"/>
    </xf>
    <xf numFmtId="0" fontId="9" fillId="0" borderId="9" xfId="45" applyFont="1" applyBorder="1" applyAlignment="1">
      <alignment horizontal="center" vertical="center" wrapText="1"/>
    </xf>
    <xf numFmtId="0" fontId="9" fillId="0" borderId="26" xfId="45" applyFont="1" applyFill="1" applyBorder="1" applyAlignment="1">
      <alignment vertical="center" wrapText="1"/>
    </xf>
    <xf numFmtId="0" fontId="9" fillId="0" borderId="27" xfId="45" applyFont="1" applyFill="1" applyBorder="1" applyAlignment="1">
      <alignment vertical="center" wrapText="1"/>
    </xf>
    <xf numFmtId="0" fontId="9" fillId="0" borderId="40" xfId="45" applyFont="1" applyFill="1" applyBorder="1" applyAlignment="1">
      <alignment horizontal="center" vertical="center" wrapText="1"/>
    </xf>
    <xf numFmtId="0" fontId="9" fillId="0" borderId="41" xfId="45" applyFont="1" applyFill="1" applyBorder="1" applyAlignment="1">
      <alignment horizontal="center" vertical="center" wrapText="1"/>
    </xf>
    <xf numFmtId="0" fontId="9" fillId="0" borderId="32" xfId="45" applyFont="1" applyFill="1" applyBorder="1" applyAlignment="1">
      <alignment horizontal="center" vertical="center" wrapText="1"/>
    </xf>
    <xf numFmtId="0" fontId="9" fillId="0" borderId="33" xfId="45" applyFont="1" applyBorder="1" applyAlignment="1">
      <alignment horizontal="center" vertical="center" wrapText="1"/>
    </xf>
    <xf numFmtId="0" fontId="9" fillId="0" borderId="28" xfId="45" applyFont="1" applyFill="1" applyBorder="1" applyAlignment="1">
      <alignment vertical="center" wrapText="1"/>
    </xf>
    <xf numFmtId="0" fontId="9" fillId="0" borderId="34" xfId="45" applyFont="1" applyFill="1" applyBorder="1" applyAlignment="1">
      <alignment vertical="center" wrapText="1"/>
    </xf>
    <xf numFmtId="0" fontId="0" fillId="2" borderId="0" xfId="45" applyFont="1" applyFill="1" applyAlignment="1">
      <alignment vertical="center" wrapText="1"/>
    </xf>
    <xf numFmtId="0" fontId="10" fillId="0" borderId="0" xfId="25" applyFont="1" applyAlignment="1">
      <alignment vertical="center"/>
    </xf>
    <xf numFmtId="0" fontId="11" fillId="0" borderId="0" xfId="25" applyAlignment="1">
      <alignment vertical="center"/>
    </xf>
    <xf numFmtId="0" fontId="11" fillId="0" borderId="0" xfId="25"/>
    <xf numFmtId="0" fontId="0" fillId="2" borderId="0" xfId="45" applyFont="1" applyFill="1" applyAlignment="1">
      <alignment horizontal="center" vertical="center" wrapText="1"/>
    </xf>
    <xf numFmtId="0" fontId="12" fillId="0" borderId="0" xfId="25" applyFont="1" applyAlignment="1">
      <alignment vertical="center"/>
    </xf>
    <xf numFmtId="0" fontId="7" fillId="0" borderId="2" xfId="25" applyFont="1" applyFill="1" applyBorder="1" applyAlignment="1">
      <alignment horizontal="center" vertical="center" shrinkToFit="1"/>
    </xf>
    <xf numFmtId="0" fontId="7" fillId="0" borderId="3" xfId="25" applyFont="1" applyFill="1" applyBorder="1" applyAlignment="1">
      <alignment horizontal="center" vertical="center" shrinkToFit="1"/>
    </xf>
    <xf numFmtId="0" fontId="7" fillId="0" borderId="8" xfId="25" applyFont="1" applyFill="1" applyBorder="1" applyAlignment="1">
      <alignment horizontal="center" vertical="center" wrapText="1" shrinkToFit="1"/>
    </xf>
    <xf numFmtId="0" fontId="7" fillId="0" borderId="9" xfId="25" applyFont="1" applyFill="1" applyBorder="1" applyAlignment="1">
      <alignment horizontal="center" vertical="center" wrapText="1" shrinkToFit="1"/>
    </xf>
    <xf numFmtId="0" fontId="7" fillId="0" borderId="9" xfId="25" applyFont="1" applyFill="1" applyBorder="1" applyAlignment="1">
      <alignment horizontal="left" vertical="center" shrinkToFit="1"/>
    </xf>
    <xf numFmtId="0" fontId="7" fillId="0" borderId="8" xfId="25" applyFont="1" applyFill="1" applyBorder="1" applyAlignment="1">
      <alignment horizontal="left" vertical="center" shrinkToFit="1"/>
    </xf>
    <xf numFmtId="177" fontId="11" fillId="0" borderId="9" xfId="25" applyNumberFormat="1" applyFont="1" applyFill="1" applyBorder="1" applyAlignment="1">
      <alignment horizontal="right" vertical="center" shrinkToFit="1"/>
    </xf>
    <xf numFmtId="0" fontId="7" fillId="0" borderId="26" xfId="25" applyFont="1" applyFill="1" applyBorder="1" applyAlignment="1">
      <alignment horizontal="center" vertical="center" shrinkToFit="1"/>
    </xf>
    <xf numFmtId="0" fontId="7" fillId="0" borderId="27" xfId="25" applyFont="1" applyFill="1" applyBorder="1" applyAlignment="1">
      <alignment horizontal="center" vertical="center" shrinkToFit="1"/>
    </xf>
    <xf numFmtId="177" fontId="11" fillId="0" borderId="27" xfId="25" applyNumberFormat="1" applyFont="1" applyFill="1" applyBorder="1" applyAlignment="1">
      <alignment horizontal="right" vertical="center" shrinkToFit="1"/>
    </xf>
    <xf numFmtId="0" fontId="7" fillId="0" borderId="0" xfId="25" applyFont="1" applyAlignment="1">
      <alignment horizontal="left" vertical="center" wrapText="1"/>
    </xf>
    <xf numFmtId="0" fontId="7" fillId="0" borderId="0" xfId="25" applyFont="1" applyAlignment="1">
      <alignment horizontal="left" vertical="center"/>
    </xf>
    <xf numFmtId="0" fontId="13" fillId="0" borderId="0" xfId="25" applyFont="1" applyAlignment="1">
      <alignment horizontal="left" vertical="center"/>
    </xf>
    <xf numFmtId="0" fontId="13" fillId="2" borderId="0" xfId="27" applyFont="1" applyFill="1" applyAlignment="1">
      <alignment horizontal="right" vertical="center"/>
    </xf>
    <xf numFmtId="0" fontId="13" fillId="0" borderId="0" xfId="25" applyFont="1" applyAlignment="1">
      <alignment horizontal="right" vertical="center"/>
    </xf>
    <xf numFmtId="0" fontId="7" fillId="0" borderId="42" xfId="25" applyFont="1" applyFill="1" applyBorder="1" applyAlignment="1">
      <alignment horizontal="center" vertical="center" shrinkToFit="1"/>
    </xf>
    <xf numFmtId="0" fontId="7" fillId="0" borderId="33" xfId="25" applyFont="1" applyFill="1" applyBorder="1" applyAlignment="1">
      <alignment horizontal="center" vertical="center" wrapText="1" shrinkToFit="1"/>
    </xf>
    <xf numFmtId="177" fontId="11" fillId="0" borderId="33" xfId="25" applyNumberFormat="1" applyFont="1" applyFill="1" applyBorder="1" applyAlignment="1">
      <alignment horizontal="right" vertical="center" shrinkToFit="1"/>
    </xf>
    <xf numFmtId="177" fontId="11" fillId="0" borderId="34" xfId="25" applyNumberFormat="1" applyFont="1" applyFill="1" applyBorder="1" applyAlignment="1">
      <alignment horizontal="right" vertical="center" shrinkToFit="1"/>
    </xf>
    <xf numFmtId="0" fontId="0" fillId="0" borderId="43" xfId="45" applyFont="1" applyBorder="1" applyAlignment="1">
      <alignment horizontal="center" vertical="center" wrapText="1"/>
    </xf>
    <xf numFmtId="0" fontId="0" fillId="0" borderId="44" xfId="45" applyFont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0" borderId="20" xfId="0" applyFont="1" applyBorder="1" applyAlignment="1">
      <alignment horizontal="left" vertical="center" shrinkToFit="1"/>
    </xf>
    <xf numFmtId="4" fontId="6" fillId="0" borderId="20" xfId="0" applyNumberFormat="1" applyFont="1" applyBorder="1" applyAlignment="1">
      <alignment horizontal="right" vertical="center" shrinkToFit="1"/>
    </xf>
    <xf numFmtId="0" fontId="6" fillId="0" borderId="45" xfId="0" applyFont="1" applyBorder="1" applyAlignment="1">
      <alignment horizontal="left" vertical="center" shrinkToFit="1"/>
    </xf>
    <xf numFmtId="4" fontId="6" fillId="0" borderId="45" xfId="0" applyNumberFormat="1" applyFont="1" applyBorder="1" applyAlignment="1">
      <alignment horizontal="right" vertical="center" shrinkToFit="1"/>
    </xf>
    <xf numFmtId="0" fontId="14" fillId="0" borderId="46" xfId="0" applyFont="1" applyBorder="1" applyAlignment="1">
      <alignment horizontal="left" vertical="center" shrinkToFit="1"/>
    </xf>
    <xf numFmtId="176" fontId="0" fillId="0" borderId="9" xfId="0" applyNumberFormat="1" applyFill="1" applyBorder="1" applyAlignment="1">
      <alignment horizontal="right" vertical="center"/>
    </xf>
    <xf numFmtId="0" fontId="2" fillId="0" borderId="44" xfId="0" applyFont="1" applyBorder="1" applyAlignment="1">
      <alignment horizontal="left" vertical="center" wrapText="1"/>
    </xf>
    <xf numFmtId="0" fontId="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0" fillId="0" borderId="0" xfId="1" applyAlignment="1">
      <alignment horizontal="right" vertical="center"/>
    </xf>
    <xf numFmtId="0" fontId="0" fillId="0" borderId="0" xfId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0" fillId="2" borderId="0" xfId="1" applyFill="1" applyAlignment="1">
      <alignment horizontal="right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6" xfId="1" applyNumberFormat="1" applyFont="1" applyFill="1" applyBorder="1" applyAlignment="1">
      <alignment horizontal="center" vertical="center"/>
    </xf>
    <xf numFmtId="176" fontId="0" fillId="2" borderId="42" xfId="1" applyNumberFormat="1" applyFont="1" applyFill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0" fillId="2" borderId="9" xfId="1" applyNumberFormat="1" applyFont="1" applyFill="1" applyBorder="1" applyAlignment="1">
      <alignment horizontal="center" vertical="center"/>
    </xf>
    <xf numFmtId="49" fontId="0" fillId="2" borderId="9" xfId="1" applyNumberFormat="1" applyFont="1" applyFill="1" applyBorder="1" applyAlignment="1">
      <alignment horizontal="center" vertical="center" wrapText="1"/>
    </xf>
    <xf numFmtId="49" fontId="0" fillId="2" borderId="33" xfId="1" applyNumberFormat="1" applyFont="1" applyFill="1" applyBorder="1" applyAlignment="1">
      <alignment horizontal="center" vertical="center" wrapText="1"/>
    </xf>
    <xf numFmtId="49" fontId="0" fillId="2" borderId="9" xfId="1" applyNumberFormat="1" applyFont="1" applyFill="1" applyBorder="1" applyAlignment="1">
      <alignment horizontal="center" vertical="center"/>
    </xf>
    <xf numFmtId="49" fontId="0" fillId="2" borderId="33" xfId="1" applyNumberFormat="1" applyFont="1" applyFill="1" applyBorder="1" applyAlignment="1">
      <alignment horizontal="center" vertical="center"/>
    </xf>
    <xf numFmtId="176" fontId="9" fillId="0" borderId="8" xfId="1" applyNumberFormat="1" applyFont="1" applyFill="1" applyBorder="1" applyAlignment="1">
      <alignment horizontal="left" vertical="center"/>
    </xf>
    <xf numFmtId="176" fontId="9" fillId="2" borderId="9" xfId="1" applyNumberFormat="1" applyFont="1" applyFill="1" applyBorder="1" applyAlignment="1">
      <alignment horizontal="center" vertical="center"/>
    </xf>
    <xf numFmtId="176" fontId="18" fillId="2" borderId="9" xfId="1" applyNumberFormat="1" applyFont="1" applyFill="1" applyBorder="1" applyAlignment="1">
      <alignment horizontal="right" vertical="center"/>
    </xf>
    <xf numFmtId="176" fontId="9" fillId="2" borderId="9" xfId="1" applyNumberFormat="1" applyFont="1" applyFill="1" applyBorder="1" applyAlignment="1">
      <alignment horizontal="left" vertical="center"/>
    </xf>
    <xf numFmtId="0" fontId="9" fillId="2" borderId="9" xfId="1" applyNumberFormat="1" applyFont="1" applyFill="1" applyBorder="1" applyAlignment="1">
      <alignment horizontal="center" vertical="center"/>
    </xf>
    <xf numFmtId="176" fontId="18" fillId="0" borderId="9" xfId="1" applyNumberFormat="1" applyFont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 shrinkToFit="1"/>
    </xf>
    <xf numFmtId="176" fontId="9" fillId="2" borderId="8" xfId="1" applyNumberFormat="1" applyFont="1" applyFill="1" applyBorder="1" applyAlignment="1">
      <alignment horizontal="left" vertical="center"/>
    </xf>
    <xf numFmtId="176" fontId="9" fillId="0" borderId="9" xfId="1" applyNumberFormat="1" applyFont="1" applyFill="1" applyBorder="1" applyAlignment="1">
      <alignment horizontal="right" vertical="center"/>
    </xf>
    <xf numFmtId="0" fontId="19" fillId="3" borderId="20" xfId="0" applyFont="1" applyFill="1" applyBorder="1" applyAlignment="1">
      <alignment horizontal="left" vertical="center" shrinkToFit="1"/>
    </xf>
    <xf numFmtId="176" fontId="20" fillId="0" borderId="8" xfId="1" applyNumberFormat="1" applyFont="1" applyFill="1" applyBorder="1" applyAlignment="1">
      <alignment horizontal="center" vertical="center"/>
    </xf>
    <xf numFmtId="176" fontId="20" fillId="0" borderId="17" xfId="1" applyNumberFormat="1" applyFont="1" applyFill="1" applyBorder="1" applyAlignment="1">
      <alignment horizontal="center" vertical="center"/>
    </xf>
    <xf numFmtId="176" fontId="9" fillId="0" borderId="8" xfId="1" applyNumberFormat="1" applyFont="1" applyFill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center" shrinkToFit="1"/>
    </xf>
    <xf numFmtId="176" fontId="9" fillId="0" borderId="43" xfId="1" applyNumberFormat="1" applyFont="1" applyFill="1" applyBorder="1" applyAlignment="1">
      <alignment horizontal="center" vertical="center"/>
    </xf>
    <xf numFmtId="176" fontId="9" fillId="0" borderId="47" xfId="1" applyNumberFormat="1" applyFont="1" applyFill="1" applyBorder="1" applyAlignment="1">
      <alignment horizontal="left" vertical="center"/>
    </xf>
    <xf numFmtId="176" fontId="21" fillId="2" borderId="48" xfId="1" applyNumberFormat="1" applyFont="1" applyFill="1" applyBorder="1" applyAlignment="1">
      <alignment horizontal="center" vertical="center"/>
    </xf>
    <xf numFmtId="176" fontId="21" fillId="2" borderId="9" xfId="1" applyNumberFormat="1" applyFont="1" applyFill="1" applyBorder="1" applyAlignment="1">
      <alignment horizontal="center" vertical="center"/>
    </xf>
    <xf numFmtId="176" fontId="21" fillId="2" borderId="28" xfId="1" applyNumberFormat="1" applyFont="1" applyFill="1" applyBorder="1" applyAlignment="1">
      <alignment horizontal="center" vertical="center"/>
    </xf>
    <xf numFmtId="0" fontId="21" fillId="2" borderId="9" xfId="1" applyNumberFormat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176" fontId="0" fillId="2" borderId="43" xfId="0" applyNumberFormat="1" applyFont="1" applyFill="1" applyBorder="1" applyAlignment="1">
      <alignment horizontal="center" vertical="center" wrapText="1"/>
    </xf>
    <xf numFmtId="176" fontId="0" fillId="2" borderId="44" xfId="0" applyNumberFormat="1" applyFill="1" applyBorder="1" applyAlignment="1">
      <alignment horizontal="center" vertical="center" wrapText="1"/>
    </xf>
    <xf numFmtId="176" fontId="0" fillId="2" borderId="23" xfId="0" applyNumberFormat="1" applyFill="1" applyBorder="1" applyAlignment="1">
      <alignment horizontal="center" vertical="center" wrapText="1"/>
    </xf>
    <xf numFmtId="176" fontId="0" fillId="2" borderId="11" xfId="0" applyNumberFormat="1" applyFill="1" applyBorder="1" applyAlignment="1">
      <alignment horizontal="center" vertical="center" wrapText="1"/>
    </xf>
    <xf numFmtId="176" fontId="0" fillId="2" borderId="11" xfId="0" applyNumberFormat="1" applyFont="1" applyFill="1" applyBorder="1" applyAlignment="1">
      <alignment horizontal="center" vertical="center" wrapText="1"/>
    </xf>
    <xf numFmtId="176" fontId="0" fillId="2" borderId="49" xfId="0" applyNumberFormat="1" applyFill="1" applyBorder="1" applyAlignment="1">
      <alignment horizontal="center" vertical="center" wrapText="1"/>
    </xf>
    <xf numFmtId="176" fontId="0" fillId="2" borderId="50" xfId="0" applyNumberFormat="1" applyFill="1" applyBorder="1" applyAlignment="1">
      <alignment horizontal="center" vertical="center" wrapText="1"/>
    </xf>
    <xf numFmtId="176" fontId="0" fillId="2" borderId="13" xfId="0" applyNumberFormat="1" applyFill="1" applyBorder="1" applyAlignment="1">
      <alignment horizontal="center" vertical="center" wrapText="1"/>
    </xf>
    <xf numFmtId="176" fontId="0" fillId="2" borderId="13" xfId="0" applyNumberFormat="1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176" fontId="0" fillId="0" borderId="9" xfId="0" applyNumberFormat="1" applyFill="1" applyBorder="1"/>
    <xf numFmtId="0" fontId="6" fillId="0" borderId="46" xfId="0" applyFont="1" applyBorder="1" applyAlignment="1">
      <alignment horizontal="left" vertical="center" shrinkToFit="1"/>
    </xf>
    <xf numFmtId="176" fontId="0" fillId="0" borderId="9" xfId="0" applyNumberFormat="1" applyBorder="1"/>
    <xf numFmtId="176" fontId="0" fillId="0" borderId="27" xfId="0" applyNumberFormat="1" applyFill="1" applyBorder="1" applyAlignment="1">
      <alignment horizontal="right" vertical="center"/>
    </xf>
    <xf numFmtId="176" fontId="0" fillId="2" borderId="48" xfId="0" applyNumberFormat="1" applyFill="1" applyBorder="1" applyAlignment="1">
      <alignment horizontal="left" vertical="center"/>
    </xf>
    <xf numFmtId="176" fontId="0" fillId="2" borderId="54" xfId="0" applyNumberFormat="1" applyFill="1" applyBorder="1" applyAlignment="1">
      <alignment horizontal="left" vertical="center"/>
    </xf>
    <xf numFmtId="176" fontId="0" fillId="2" borderId="27" xfId="0" applyNumberForma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0" fillId="2" borderId="3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176" fontId="0" fillId="2" borderId="31" xfId="0" applyNumberFormat="1" applyFont="1" applyFill="1" applyBorder="1" applyAlignment="1">
      <alignment horizontal="center" vertical="center" wrapText="1"/>
    </xf>
    <xf numFmtId="176" fontId="0" fillId="2" borderId="32" xfId="0" applyNumberFormat="1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33" xfId="0" applyNumberFormat="1" applyFill="1" applyBorder="1" applyAlignment="1">
      <alignment horizontal="right" vertical="center"/>
    </xf>
    <xf numFmtId="176" fontId="0" fillId="0" borderId="34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 wrapText="1"/>
    </xf>
    <xf numFmtId="176" fontId="0" fillId="2" borderId="43" xfId="0" applyNumberFormat="1" applyFont="1" applyFill="1" applyBorder="1" applyAlignment="1">
      <alignment horizontal="left" vertical="center" wrapText="1"/>
    </xf>
    <xf numFmtId="176" fontId="0" fillId="2" borderId="44" xfId="0" applyNumberFormat="1" applyFill="1" applyBorder="1" applyAlignment="1">
      <alignment horizontal="left" vertical="center" wrapText="1"/>
    </xf>
    <xf numFmtId="176" fontId="0" fillId="0" borderId="11" xfId="0" applyNumberFormat="1" applyFill="1" applyBorder="1" applyAlignment="1">
      <alignment horizontal="center" vertical="center" wrapText="1"/>
    </xf>
    <xf numFmtId="176" fontId="0" fillId="2" borderId="49" xfId="0" applyNumberFormat="1" applyFill="1" applyBorder="1" applyAlignment="1">
      <alignment horizontal="left" vertical="center" wrapText="1"/>
    </xf>
    <xf numFmtId="176" fontId="0" fillId="2" borderId="50" xfId="0" applyNumberFormat="1" applyFill="1" applyBorder="1" applyAlignment="1">
      <alignment horizontal="left" vertical="center" wrapText="1"/>
    </xf>
    <xf numFmtId="176" fontId="0" fillId="0" borderId="13" xfId="0" applyNumberFormat="1" applyFill="1" applyBorder="1" applyAlignment="1">
      <alignment horizontal="center" vertical="center" wrapText="1"/>
    </xf>
    <xf numFmtId="176" fontId="0" fillId="2" borderId="14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18" fillId="2" borderId="18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55" xfId="0" applyNumberForma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right" vertical="center" shrinkToFit="1"/>
    </xf>
    <xf numFmtId="0" fontId="19" fillId="0" borderId="21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4" fontId="6" fillId="0" borderId="22" xfId="0" applyNumberFormat="1" applyFont="1" applyBorder="1" applyAlignment="1">
      <alignment horizontal="right" vertical="center" shrinkToFit="1"/>
    </xf>
    <xf numFmtId="0" fontId="19" fillId="0" borderId="56" xfId="0" applyFont="1" applyBorder="1" applyAlignment="1">
      <alignment horizontal="left" vertical="center" shrinkToFit="1"/>
    </xf>
    <xf numFmtId="4" fontId="6" fillId="0" borderId="9" xfId="0" applyNumberFormat="1" applyFont="1" applyBorder="1" applyAlignment="1">
      <alignment horizontal="right" vertical="center" shrinkToFit="1"/>
    </xf>
    <xf numFmtId="0" fontId="19" fillId="0" borderId="5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76" fontId="0" fillId="2" borderId="30" xfId="0" applyNumberFormat="1" applyFill="1" applyBorder="1" applyAlignment="1">
      <alignment horizontal="center" vertical="center" wrapText="1"/>
    </xf>
    <xf numFmtId="176" fontId="0" fillId="2" borderId="31" xfId="0" applyNumberFormat="1" applyFill="1" applyBorder="1" applyAlignment="1">
      <alignment horizontal="center" vertical="center" wrapText="1"/>
    </xf>
    <xf numFmtId="176" fontId="0" fillId="2" borderId="32" xfId="0" applyNumberForma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center" vertical="center"/>
    </xf>
    <xf numFmtId="4" fontId="6" fillId="0" borderId="58" xfId="0" applyNumberFormat="1" applyFont="1" applyFill="1" applyBorder="1" applyAlignment="1">
      <alignment horizontal="right" vertical="center" shrinkToFit="1"/>
    </xf>
    <xf numFmtId="4" fontId="6" fillId="0" borderId="58" xfId="0" applyNumberFormat="1" applyFont="1" applyBorder="1" applyAlignment="1">
      <alignment horizontal="right" vertical="center" shrinkToFit="1"/>
    </xf>
    <xf numFmtId="4" fontId="6" fillId="0" borderId="59" xfId="0" applyNumberFormat="1" applyFont="1" applyBorder="1" applyAlignment="1">
      <alignment horizontal="right" vertical="center" shrinkToFit="1"/>
    </xf>
    <xf numFmtId="176" fontId="0" fillId="2" borderId="33" xfId="1" applyNumberFormat="1" applyFont="1" applyFill="1" applyBorder="1" applyAlignment="1">
      <alignment horizontal="center" vertical="center"/>
    </xf>
    <xf numFmtId="4" fontId="19" fillId="0" borderId="58" xfId="0" applyNumberFormat="1" applyFont="1" applyFill="1" applyBorder="1" applyAlignment="1">
      <alignment horizontal="right" vertical="center" shrinkToFit="1"/>
    </xf>
    <xf numFmtId="0" fontId="19" fillId="0" borderId="20" xfId="0" applyFont="1" applyFill="1" applyBorder="1" applyAlignment="1">
      <alignment horizontal="left" vertical="center" shrinkToFit="1"/>
    </xf>
    <xf numFmtId="176" fontId="20" fillId="0" borderId="60" xfId="1" applyNumberFormat="1" applyFont="1" applyFill="1" applyBorder="1" applyAlignment="1">
      <alignment vertical="center"/>
    </xf>
    <xf numFmtId="176" fontId="9" fillId="0" borderId="60" xfId="1" applyNumberFormat="1" applyFont="1" applyFill="1" applyBorder="1" applyAlignment="1">
      <alignment vertical="center"/>
    </xf>
    <xf numFmtId="176" fontId="9" fillId="0" borderId="43" xfId="1" applyNumberFormat="1" applyFont="1" applyFill="1" applyBorder="1" applyAlignment="1">
      <alignment horizontal="left" vertical="center"/>
    </xf>
    <xf numFmtId="176" fontId="9" fillId="0" borderId="23" xfId="1" applyNumberFormat="1" applyFont="1" applyFill="1" applyBorder="1" applyAlignment="1">
      <alignment horizontal="right" vertical="center"/>
    </xf>
    <xf numFmtId="176" fontId="9" fillId="0" borderId="61" xfId="1" applyNumberFormat="1" applyFont="1" applyFill="1" applyBorder="1" applyAlignment="1">
      <alignment vertical="center"/>
    </xf>
    <xf numFmtId="176" fontId="9" fillId="0" borderId="27" xfId="1" applyNumberFormat="1" applyFont="1" applyFill="1" applyBorder="1" applyAlignment="1">
      <alignment horizontal="right" vertical="center"/>
    </xf>
    <xf numFmtId="176" fontId="0" fillId="2" borderId="2" xfId="1" applyNumberFormat="1" applyFont="1" applyFill="1" applyBorder="1" applyAlignment="1" quotePrefix="1">
      <alignment horizontal="center" vertical="center"/>
    </xf>
    <xf numFmtId="176" fontId="0" fillId="2" borderId="3" xfId="1" applyNumberFormat="1" applyFont="1" applyFill="1" applyBorder="1" applyAlignment="1" quotePrefix="1">
      <alignment horizontal="center" vertical="center"/>
    </xf>
    <xf numFmtId="176" fontId="0" fillId="2" borderId="8" xfId="1" applyNumberFormat="1" applyFont="1" applyFill="1" applyBorder="1" applyAlignment="1" quotePrefix="1">
      <alignment horizontal="center" vertical="center"/>
    </xf>
    <xf numFmtId="176" fontId="2" fillId="2" borderId="9" xfId="1" applyNumberFormat="1" applyFont="1" applyFill="1" applyBorder="1" applyAlignment="1" quotePrefix="1">
      <alignment horizontal="center" vertical="center"/>
    </xf>
    <xf numFmtId="176" fontId="0" fillId="2" borderId="9" xfId="1" applyNumberFormat="1" applyFont="1" applyFill="1" applyBorder="1" applyAlignment="1" quotePrefix="1">
      <alignment horizontal="center" vertical="center"/>
    </xf>
    <xf numFmtId="176" fontId="0" fillId="2" borderId="33" xfId="1" applyNumberFormat="1" applyFont="1" applyFill="1" applyBorder="1" applyAlignment="1" quotePrefix="1">
      <alignment horizontal="center" vertical="center"/>
    </xf>
    <xf numFmtId="176" fontId="9" fillId="0" borderId="8" xfId="1" applyNumberFormat="1" applyFont="1" applyFill="1" applyBorder="1" applyAlignment="1" quotePrefix="1">
      <alignment horizontal="left" vertical="center"/>
    </xf>
    <xf numFmtId="176" fontId="9" fillId="2" borderId="9" xfId="1" applyNumberFormat="1" applyFont="1" applyFill="1" applyBorder="1" applyAlignment="1" quotePrefix="1">
      <alignment horizontal="center" vertical="center"/>
    </xf>
    <xf numFmtId="176" fontId="9" fillId="2" borderId="9" xfId="1" applyNumberFormat="1" applyFont="1" applyFill="1" applyBorder="1" applyAlignment="1" quotePrefix="1">
      <alignment horizontal="left" vertical="center"/>
    </xf>
    <xf numFmtId="176" fontId="20" fillId="0" borderId="8" xfId="1" applyNumberFormat="1" applyFont="1" applyFill="1" applyBorder="1" applyAlignment="1" quotePrefix="1">
      <alignment horizontal="center" vertical="center"/>
    </xf>
    <xf numFmtId="176" fontId="20" fillId="0" borderId="17" xfId="1" applyNumberFormat="1" applyFont="1" applyFill="1" applyBorder="1" applyAlignment="1" quotePrefix="1">
      <alignment horizontal="center" vertical="center"/>
    </xf>
    <xf numFmtId="176" fontId="21" fillId="2" borderId="48" xfId="1" applyNumberFormat="1" applyFont="1" applyFill="1" applyBorder="1" applyAlignment="1" quotePrefix="1">
      <alignment horizontal="center" vertical="center"/>
    </xf>
    <xf numFmtId="176" fontId="21" fillId="2" borderId="9" xfId="1" applyNumberFormat="1" applyFont="1" applyFill="1" applyBorder="1" applyAlignment="1" quotePrefix="1">
      <alignment horizontal="center" vertical="center"/>
    </xf>
    <xf numFmtId="176" fontId="21" fillId="2" borderId="28" xfId="1" applyNumberFormat="1" applyFont="1" applyFill="1" applyBorder="1" applyAlignment="1" quotePrefix="1">
      <alignment horizontal="center" vertical="center"/>
    </xf>
    <xf numFmtId="176" fontId="0" fillId="2" borderId="35" xfId="0" applyNumberFormat="1" applyFill="1" applyBorder="1" applyAlignment="1" quotePrefix="1">
      <alignment horizontal="center" vertical="center" wrapText="1"/>
    </xf>
    <xf numFmtId="176" fontId="0" fillId="2" borderId="5" xfId="0" applyNumberFormat="1" applyFill="1" applyBorder="1" applyAlignment="1" quotePrefix="1">
      <alignment horizontal="center" vertical="center" wrapText="1"/>
    </xf>
    <xf numFmtId="176" fontId="0" fillId="0" borderId="5" xfId="0" applyNumberFormat="1" applyFill="1" applyBorder="1" applyAlignment="1" quotePrefix="1">
      <alignment horizontal="center" vertical="center" wrapText="1"/>
    </xf>
    <xf numFmtId="176" fontId="0" fillId="2" borderId="30" xfId="0" applyNumberFormat="1" applyFill="1" applyBorder="1" applyAlignment="1" quotePrefix="1">
      <alignment horizontal="center" vertical="center" wrapText="1"/>
    </xf>
    <xf numFmtId="176" fontId="0" fillId="2" borderId="23" xfId="0" applyNumberFormat="1" applyFill="1" applyBorder="1" applyAlignment="1" quotePrefix="1">
      <alignment horizontal="center" vertical="center" wrapText="1"/>
    </xf>
    <xf numFmtId="176" fontId="0" fillId="2" borderId="14" xfId="0" applyNumberFormat="1" applyFill="1" applyBorder="1" applyAlignment="1" quotePrefix="1">
      <alignment horizontal="center" vertical="center"/>
    </xf>
    <xf numFmtId="176" fontId="0" fillId="2" borderId="9" xfId="0" applyNumberFormat="1" applyFill="1" applyBorder="1" applyAlignment="1" quotePrefix="1">
      <alignment horizontal="center" vertical="center"/>
    </xf>
    <xf numFmtId="176" fontId="0" fillId="2" borderId="5" xfId="0" applyNumberFormat="1" applyFont="1" applyFill="1" applyBorder="1" applyAlignment="1" quotePrefix="1">
      <alignment horizontal="center" vertical="center" wrapText="1"/>
    </xf>
    <xf numFmtId="176" fontId="0" fillId="2" borderId="30" xfId="0" applyNumberFormat="1" applyFont="1" applyFill="1" applyBorder="1" applyAlignment="1" quotePrefix="1">
      <alignment horizontal="center" vertical="center" wrapText="1"/>
    </xf>
    <xf numFmtId="49" fontId="0" fillId="2" borderId="14" xfId="0" applyNumberFormat="1" applyFill="1" applyBorder="1" applyAlignment="1" quotePrefix="1">
      <alignment horizontal="center" vertical="center"/>
    </xf>
    <xf numFmtId="49" fontId="0" fillId="2" borderId="9" xfId="0" applyNumberFormat="1" applyFont="1" applyFill="1" applyBorder="1" applyAlignment="1" quotePrefix="1">
      <alignment horizontal="center" vertical="center"/>
    </xf>
  </cellXfs>
  <cellStyles count="7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差_出版署2010年度中央部门决算草案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常规_2007年行政单位基层表样表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_事业单位部门决算报表（讨论稿）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差_5.中央部门决算（草案)-1" xfId="57"/>
    <cellStyle name="常规 4" xfId="58"/>
    <cellStyle name="差_全国友协2010年度中央部门决算（草案）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好_5.中央部门决算（草案)-1" xfId="65"/>
    <cellStyle name="好_出版署2010年度中央部门决算草案" xfId="66"/>
    <cellStyle name="好_全国友协2010年度中央部门决算（草案）" xfId="67"/>
    <cellStyle name="好_司法部2010年度中央部门决算（草案）报" xfId="68"/>
    <cellStyle name="样式 1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E29" sqref="E29"/>
    </sheetView>
  </sheetViews>
  <sheetFormatPr defaultColWidth="9" defaultRowHeight="14.25" outlineLevelCol="7"/>
  <cols>
    <col min="1" max="1" width="50.625" style="120" customWidth="1"/>
    <col min="2" max="2" width="4" style="120" customWidth="1"/>
    <col min="3" max="3" width="15.625" style="120" customWidth="1"/>
    <col min="4" max="4" width="50.625" style="120" customWidth="1"/>
    <col min="5" max="5" width="3.5" style="120" customWidth="1"/>
    <col min="6" max="6" width="15.625" style="120" customWidth="1"/>
    <col min="7" max="8" width="9" style="121"/>
    <col min="9" max="16384" width="9" style="120"/>
  </cols>
  <sheetData>
    <row r="1" spans="1:1">
      <c r="A1" s="122"/>
    </row>
    <row r="2" s="117" customFormat="1" ht="18" customHeight="1" spans="1:8">
      <c r="A2" s="123" t="s">
        <v>0</v>
      </c>
      <c r="B2" s="123"/>
      <c r="C2" s="123"/>
      <c r="D2" s="123"/>
      <c r="E2" s="123"/>
      <c r="F2" s="123"/>
      <c r="G2" s="161"/>
      <c r="H2" s="161"/>
    </row>
    <row r="3" ht="9.95" customHeight="1" spans="1:6">
      <c r="A3" s="124"/>
      <c r="B3" s="124"/>
      <c r="C3" s="124"/>
      <c r="D3" s="124"/>
      <c r="E3" s="124"/>
      <c r="F3" s="51" t="s">
        <v>1</v>
      </c>
    </row>
    <row r="4" ht="15" customHeight="1" spans="1:6">
      <c r="A4" s="8" t="s">
        <v>2</v>
      </c>
      <c r="B4" s="124"/>
      <c r="C4" s="124"/>
      <c r="D4" s="124"/>
      <c r="E4" s="124"/>
      <c r="F4" s="51" t="s">
        <v>3</v>
      </c>
    </row>
    <row r="5" s="118" customFormat="1" ht="21.95" customHeight="1" spans="1:8">
      <c r="A5" s="251" t="s">
        <v>4</v>
      </c>
      <c r="B5" s="126"/>
      <c r="C5" s="126"/>
      <c r="D5" s="252" t="s">
        <v>5</v>
      </c>
      <c r="E5" s="126"/>
      <c r="F5" s="128"/>
      <c r="G5" s="162"/>
      <c r="H5" s="162"/>
    </row>
    <row r="6" s="118" customFormat="1" ht="21.95" customHeight="1" spans="1:8">
      <c r="A6" s="253" t="s">
        <v>6</v>
      </c>
      <c r="B6" s="254" t="s">
        <v>7</v>
      </c>
      <c r="C6" s="131" t="s">
        <v>8</v>
      </c>
      <c r="D6" s="255" t="s">
        <v>6</v>
      </c>
      <c r="E6" s="254" t="s">
        <v>7</v>
      </c>
      <c r="F6" s="242" t="s">
        <v>8</v>
      </c>
      <c r="G6" s="162"/>
      <c r="H6" s="162"/>
    </row>
    <row r="7" s="118" customFormat="1" ht="21.95" customHeight="1" spans="1:8">
      <c r="A7" s="253" t="s">
        <v>9</v>
      </c>
      <c r="B7" s="131"/>
      <c r="C7" s="255" t="s">
        <v>10</v>
      </c>
      <c r="D7" s="255" t="s">
        <v>9</v>
      </c>
      <c r="E7" s="131"/>
      <c r="F7" s="256" t="s">
        <v>11</v>
      </c>
      <c r="G7" s="162"/>
      <c r="H7" s="162"/>
    </row>
    <row r="8" s="118" customFormat="1" ht="21.95" customHeight="1" spans="1:8">
      <c r="A8" s="257" t="s">
        <v>12</v>
      </c>
      <c r="B8" s="258" t="s">
        <v>10</v>
      </c>
      <c r="C8" s="144">
        <v>1642.48</v>
      </c>
      <c r="D8" s="259" t="s">
        <v>13</v>
      </c>
      <c r="E8" s="258" t="s">
        <v>14</v>
      </c>
      <c r="F8" s="243">
        <f>392482.78/10000</f>
        <v>39.248278</v>
      </c>
      <c r="G8" s="162"/>
      <c r="H8" s="162"/>
    </row>
    <row r="9" s="118" customFormat="1" ht="21.95" customHeight="1" spans="1:8">
      <c r="A9" s="143" t="s">
        <v>15</v>
      </c>
      <c r="B9" s="258" t="s">
        <v>11</v>
      </c>
      <c r="C9" s="144">
        <v>0</v>
      </c>
      <c r="D9" s="259" t="s">
        <v>16</v>
      </c>
      <c r="E9" s="258" t="s">
        <v>17</v>
      </c>
      <c r="F9" s="243">
        <v>0</v>
      </c>
      <c r="G9" s="162"/>
      <c r="H9" s="162"/>
    </row>
    <row r="10" s="118" customFormat="1" ht="21.95" customHeight="1" spans="1:8">
      <c r="A10" s="143" t="s">
        <v>18</v>
      </c>
      <c r="B10" s="258" t="s">
        <v>19</v>
      </c>
      <c r="C10" s="144">
        <v>0</v>
      </c>
      <c r="D10" s="259" t="s">
        <v>20</v>
      </c>
      <c r="E10" s="258" t="s">
        <v>21</v>
      </c>
      <c r="F10" s="243">
        <v>0</v>
      </c>
      <c r="G10" s="162"/>
      <c r="H10" s="162"/>
    </row>
    <row r="11" s="118" customFormat="1" ht="21.95" customHeight="1" spans="1:8">
      <c r="A11" s="143" t="s">
        <v>22</v>
      </c>
      <c r="B11" s="258" t="s">
        <v>23</v>
      </c>
      <c r="C11" s="144">
        <v>0</v>
      </c>
      <c r="D11" s="259" t="s">
        <v>24</v>
      </c>
      <c r="E11" s="258" t="s">
        <v>25</v>
      </c>
      <c r="F11" s="243">
        <v>0</v>
      </c>
      <c r="G11" s="162"/>
      <c r="H11" s="162"/>
    </row>
    <row r="12" s="118" customFormat="1" ht="21.95" customHeight="1" spans="1:8">
      <c r="A12" s="143" t="s">
        <v>26</v>
      </c>
      <c r="B12" s="258" t="s">
        <v>27</v>
      </c>
      <c r="C12" s="144">
        <v>0</v>
      </c>
      <c r="D12" s="259" t="s">
        <v>28</v>
      </c>
      <c r="E12" s="258" t="s">
        <v>29</v>
      </c>
      <c r="F12" s="243">
        <v>0</v>
      </c>
      <c r="G12" s="162"/>
      <c r="H12" s="162"/>
    </row>
    <row r="13" s="118" customFormat="1" ht="21.95" customHeight="1" spans="1:8">
      <c r="A13" s="143" t="s">
        <v>30</v>
      </c>
      <c r="B13" s="258" t="s">
        <v>31</v>
      </c>
      <c r="C13" s="144">
        <v>1.99</v>
      </c>
      <c r="D13" s="259" t="s">
        <v>32</v>
      </c>
      <c r="E13" s="258" t="s">
        <v>33</v>
      </c>
      <c r="F13" s="243">
        <v>0</v>
      </c>
      <c r="G13" s="162"/>
      <c r="H13" s="162"/>
    </row>
    <row r="14" s="118" customFormat="1" ht="21.95" customHeight="1" spans="1:8">
      <c r="A14" s="143"/>
      <c r="B14" s="258" t="s">
        <v>34</v>
      </c>
      <c r="C14" s="144"/>
      <c r="D14" s="244" t="s">
        <v>35</v>
      </c>
      <c r="E14" s="258" t="s">
        <v>36</v>
      </c>
      <c r="F14" s="243">
        <v>0</v>
      </c>
      <c r="G14" s="162"/>
      <c r="H14" s="162"/>
    </row>
    <row r="15" s="118" customFormat="1" ht="21.95" customHeight="1" spans="1:8">
      <c r="A15" s="143"/>
      <c r="B15" s="258" t="s">
        <v>37</v>
      </c>
      <c r="C15" s="144"/>
      <c r="D15" s="244" t="s">
        <v>38</v>
      </c>
      <c r="E15" s="258" t="s">
        <v>39</v>
      </c>
      <c r="F15" s="243">
        <f>3778998.49/10000</f>
        <v>377.899849</v>
      </c>
      <c r="G15" s="162"/>
      <c r="H15" s="162"/>
    </row>
    <row r="16" s="118" customFormat="1" ht="21.95" customHeight="1" spans="1:8">
      <c r="A16" s="143"/>
      <c r="B16" s="258" t="s">
        <v>40</v>
      </c>
      <c r="C16" s="144"/>
      <c r="D16" s="244" t="s">
        <v>41</v>
      </c>
      <c r="E16" s="258" t="s">
        <v>42</v>
      </c>
      <c r="F16" s="243">
        <f>217497.49/10000</f>
        <v>21.749749</v>
      </c>
      <c r="G16" s="162"/>
      <c r="H16" s="162"/>
    </row>
    <row r="17" s="118" customFormat="1" ht="21.95" customHeight="1" spans="1:8">
      <c r="A17" s="143"/>
      <c r="B17" s="258" t="s">
        <v>43</v>
      </c>
      <c r="C17" s="144"/>
      <c r="D17" s="244" t="s">
        <v>44</v>
      </c>
      <c r="E17" s="258" t="s">
        <v>45</v>
      </c>
      <c r="F17" s="243">
        <f>1594550/10000</f>
        <v>159.455</v>
      </c>
      <c r="G17" s="162"/>
      <c r="H17" s="162"/>
    </row>
    <row r="18" s="118" customFormat="1" ht="21.95" customHeight="1" spans="1:8">
      <c r="A18" s="143"/>
      <c r="B18" s="258" t="s">
        <v>46</v>
      </c>
      <c r="C18" s="144"/>
      <c r="D18" s="244" t="s">
        <v>47</v>
      </c>
      <c r="E18" s="258" t="s">
        <v>48</v>
      </c>
      <c r="F18" s="243">
        <f>11964705.78/10000</f>
        <v>1196.470578</v>
      </c>
      <c r="G18" s="162"/>
      <c r="H18" s="162"/>
    </row>
    <row r="19" s="118" customFormat="1" ht="21.95" customHeight="1" spans="1:8">
      <c r="A19" s="143"/>
      <c r="B19" s="258" t="s">
        <v>49</v>
      </c>
      <c r="C19" s="144"/>
      <c r="D19" s="244" t="s">
        <v>50</v>
      </c>
      <c r="E19" s="258" t="s">
        <v>51</v>
      </c>
      <c r="F19" s="243">
        <f>331255/10000</f>
        <v>33.1255</v>
      </c>
      <c r="G19" s="162"/>
      <c r="H19" s="162"/>
    </row>
    <row r="20" s="118" customFormat="1" ht="21.95" customHeight="1" spans="1:8">
      <c r="A20" s="143"/>
      <c r="B20" s="258" t="s">
        <v>52</v>
      </c>
      <c r="C20" s="144"/>
      <c r="D20" s="244" t="s">
        <v>53</v>
      </c>
      <c r="E20" s="258" t="s">
        <v>54</v>
      </c>
      <c r="F20" s="243">
        <v>0</v>
      </c>
      <c r="G20" s="162"/>
      <c r="H20" s="162"/>
    </row>
    <row r="21" s="118" customFormat="1" ht="21.95" customHeight="1" spans="1:8">
      <c r="A21" s="143"/>
      <c r="B21" s="258" t="s">
        <v>55</v>
      </c>
      <c r="C21" s="144"/>
      <c r="D21" s="244" t="s">
        <v>56</v>
      </c>
      <c r="E21" s="258" t="s">
        <v>57</v>
      </c>
      <c r="F21" s="243">
        <v>0</v>
      </c>
      <c r="G21" s="162"/>
      <c r="H21" s="162"/>
    </row>
    <row r="22" s="118" customFormat="1" ht="21.95" customHeight="1" spans="1:8">
      <c r="A22" s="143"/>
      <c r="B22" s="258" t="s">
        <v>58</v>
      </c>
      <c r="C22" s="144"/>
      <c r="D22" s="244" t="s">
        <v>59</v>
      </c>
      <c r="E22" s="258" t="s">
        <v>60</v>
      </c>
      <c r="F22" s="243">
        <v>0</v>
      </c>
      <c r="G22" s="162"/>
      <c r="H22" s="162"/>
    </row>
    <row r="23" s="118" customFormat="1" ht="21.95" customHeight="1" spans="1:8">
      <c r="A23" s="143"/>
      <c r="B23" s="258" t="s">
        <v>61</v>
      </c>
      <c r="C23" s="144"/>
      <c r="D23" s="244" t="s">
        <v>62</v>
      </c>
      <c r="E23" s="258" t="s">
        <v>63</v>
      </c>
      <c r="F23" s="243">
        <v>0</v>
      </c>
      <c r="G23" s="162"/>
      <c r="H23" s="162"/>
    </row>
    <row r="24" s="118" customFormat="1" ht="21.95" customHeight="1" spans="1:8">
      <c r="A24" s="143"/>
      <c r="B24" s="258" t="s">
        <v>64</v>
      </c>
      <c r="C24" s="144"/>
      <c r="D24" s="244" t="s">
        <v>65</v>
      </c>
      <c r="E24" s="258" t="s">
        <v>66</v>
      </c>
      <c r="F24" s="243">
        <v>0</v>
      </c>
      <c r="G24" s="162"/>
      <c r="H24" s="162"/>
    </row>
    <row r="25" s="118" customFormat="1" ht="21.95" customHeight="1" spans="1:8">
      <c r="A25" s="143"/>
      <c r="B25" s="258" t="s">
        <v>67</v>
      </c>
      <c r="C25" s="144"/>
      <c r="D25" s="244" t="s">
        <v>68</v>
      </c>
      <c r="E25" s="258" t="s">
        <v>69</v>
      </c>
      <c r="F25" s="243">
        <v>0</v>
      </c>
      <c r="G25" s="162"/>
      <c r="H25" s="162"/>
    </row>
    <row r="26" s="118" customFormat="1" ht="21.95" customHeight="1" spans="1:8">
      <c r="A26" s="143"/>
      <c r="B26" s="258" t="s">
        <v>70</v>
      </c>
      <c r="C26" s="144"/>
      <c r="D26" s="244" t="s">
        <v>71</v>
      </c>
      <c r="E26" s="258" t="s">
        <v>72</v>
      </c>
      <c r="F26" s="243">
        <f>548255.94/10000</f>
        <v>54.825594</v>
      </c>
      <c r="G26" s="162"/>
      <c r="H26" s="162"/>
    </row>
    <row r="27" s="118" customFormat="1" ht="21.95" customHeight="1" spans="1:8">
      <c r="A27" s="143"/>
      <c r="B27" s="258" t="s">
        <v>73</v>
      </c>
      <c r="C27" s="144"/>
      <c r="D27" s="244" t="s">
        <v>74</v>
      </c>
      <c r="E27" s="258" t="s">
        <v>75</v>
      </c>
      <c r="F27" s="243">
        <v>0</v>
      </c>
      <c r="G27" s="162"/>
      <c r="H27" s="162"/>
    </row>
    <row r="28" s="118" customFormat="1" ht="21.95" customHeight="1" spans="1:8">
      <c r="A28" s="143"/>
      <c r="B28" s="258" t="s">
        <v>76</v>
      </c>
      <c r="C28" s="144"/>
      <c r="D28" s="244" t="s">
        <v>77</v>
      </c>
      <c r="E28" s="258" t="s">
        <v>78</v>
      </c>
      <c r="F28" s="243">
        <f>760271.83/10000</f>
        <v>76.027183</v>
      </c>
      <c r="G28" s="162"/>
      <c r="H28" s="162"/>
    </row>
    <row r="29" s="118" customFormat="1" ht="21.95" customHeight="1" spans="1:8">
      <c r="A29" s="260" t="s">
        <v>79</v>
      </c>
      <c r="B29" s="258" t="s">
        <v>80</v>
      </c>
      <c r="C29" s="144">
        <f>SUM(C8:C28)</f>
        <v>1644.47</v>
      </c>
      <c r="D29" s="261" t="s">
        <v>81</v>
      </c>
      <c r="E29" s="258" t="s">
        <v>82</v>
      </c>
      <c r="F29" s="245">
        <f>SUM(F8:F28)</f>
        <v>1958.801731</v>
      </c>
      <c r="G29" s="162"/>
      <c r="H29" s="162"/>
    </row>
    <row r="30" s="118" customFormat="1" ht="21.95" customHeight="1" spans="1:8">
      <c r="A30" s="136" t="s">
        <v>83</v>
      </c>
      <c r="B30" s="258" t="s">
        <v>84</v>
      </c>
      <c r="C30" s="144"/>
      <c r="D30" s="150" t="s">
        <v>85</v>
      </c>
      <c r="E30" s="258" t="s">
        <v>86</v>
      </c>
      <c r="F30" s="246"/>
      <c r="G30" s="162"/>
      <c r="H30" s="162"/>
    </row>
    <row r="31" s="118" customFormat="1" ht="21.95" customHeight="1" spans="1:8">
      <c r="A31" s="136" t="s">
        <v>87</v>
      </c>
      <c r="B31" s="258" t="s">
        <v>88</v>
      </c>
      <c r="C31" s="144">
        <v>484.08</v>
      </c>
      <c r="D31" s="150" t="s">
        <v>89</v>
      </c>
      <c r="E31" s="258" t="s">
        <v>90</v>
      </c>
      <c r="F31" s="243">
        <f>1697493.89/10000</f>
        <v>169.749389</v>
      </c>
      <c r="G31" s="162"/>
      <c r="H31" s="162"/>
    </row>
    <row r="32" s="118" customFormat="1" ht="21.95" customHeight="1" spans="1:8">
      <c r="A32" s="247"/>
      <c r="B32" s="258" t="s">
        <v>91</v>
      </c>
      <c r="C32" s="248"/>
      <c r="D32" s="153"/>
      <c r="E32" s="258" t="s">
        <v>92</v>
      </c>
      <c r="F32" s="249"/>
      <c r="G32" s="162"/>
      <c r="H32" s="162"/>
    </row>
    <row r="33" s="119" customFormat="1" ht="21.95" customHeight="1" spans="1:8">
      <c r="A33" s="262" t="s">
        <v>93</v>
      </c>
      <c r="B33" s="263" t="s">
        <v>94</v>
      </c>
      <c r="C33" s="250">
        <v>2128.55</v>
      </c>
      <c r="D33" s="264" t="s">
        <v>93</v>
      </c>
      <c r="E33" s="263" t="s">
        <v>95</v>
      </c>
      <c r="F33" s="250">
        <v>2128.55</v>
      </c>
      <c r="G33" s="163"/>
      <c r="H33" s="163"/>
    </row>
    <row r="34" ht="72.75" customHeight="1" spans="1:6">
      <c r="A34" s="158" t="s">
        <v>96</v>
      </c>
      <c r="B34" s="159"/>
      <c r="C34" s="159"/>
      <c r="D34" s="159"/>
      <c r="E34" s="159"/>
      <c r="F34" s="159"/>
    </row>
  </sheetData>
  <mergeCells count="4">
    <mergeCell ref="A2:F2"/>
    <mergeCell ref="A5:C5"/>
    <mergeCell ref="D5:F5"/>
    <mergeCell ref="A34:F34"/>
  </mergeCells>
  <printOptions horizontalCentered="1"/>
  <pageMargins left="0.354166666666667" right="0.354166666666667" top="0.590277777777778" bottom="0.786805555555556" header="0.511805555555556" footer="0.196527777777778"/>
  <pageSetup paperSize="9" scale="63" orientation="landscape" horizontalDpi="300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5"/>
  <sheetViews>
    <sheetView workbookViewId="0">
      <selection activeCell="F17" sqref="F17"/>
    </sheetView>
  </sheetViews>
  <sheetFormatPr defaultColWidth="9" defaultRowHeight="14.25"/>
  <cols>
    <col min="1" max="1" width="6" style="210" customWidth="1"/>
    <col min="2" max="2" width="5.25" style="210" customWidth="1"/>
    <col min="3" max="3" width="35.875" style="167" customWidth="1"/>
    <col min="4" max="10" width="13.625" style="167" customWidth="1"/>
    <col min="11" max="16384" width="9" style="167"/>
  </cols>
  <sheetData>
    <row r="1" s="164" customFormat="1" ht="20.25" spans="1:10">
      <c r="A1" s="168" t="s">
        <v>97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>
      <c r="A2" s="211"/>
      <c r="B2" s="211"/>
      <c r="C2" s="169"/>
      <c r="D2" s="169"/>
      <c r="E2" s="169"/>
      <c r="F2" s="169"/>
      <c r="G2" s="169"/>
      <c r="H2" s="169"/>
      <c r="I2" s="169"/>
      <c r="J2" s="51" t="s">
        <v>98</v>
      </c>
    </row>
    <row r="3" ht="15" spans="1:10">
      <c r="A3" s="8" t="s">
        <v>2</v>
      </c>
      <c r="B3" s="211"/>
      <c r="C3" s="169"/>
      <c r="D3" s="169"/>
      <c r="E3" s="169"/>
      <c r="F3" s="170"/>
      <c r="G3" s="169"/>
      <c r="H3" s="169"/>
      <c r="I3" s="169"/>
      <c r="J3" s="51" t="s">
        <v>3</v>
      </c>
    </row>
    <row r="4" s="165" customFormat="1" ht="22.5" customHeight="1" spans="1:11">
      <c r="A4" s="265" t="s">
        <v>6</v>
      </c>
      <c r="B4" s="172"/>
      <c r="C4" s="172"/>
      <c r="D4" s="266" t="s">
        <v>79</v>
      </c>
      <c r="E4" s="267" t="s">
        <v>99</v>
      </c>
      <c r="F4" s="266" t="s">
        <v>100</v>
      </c>
      <c r="G4" s="266" t="s">
        <v>101</v>
      </c>
      <c r="H4" s="266" t="s">
        <v>102</v>
      </c>
      <c r="I4" s="266" t="s">
        <v>103</v>
      </c>
      <c r="J4" s="268" t="s">
        <v>104</v>
      </c>
      <c r="K4" s="202"/>
    </row>
    <row r="5" s="165" customFormat="1" ht="22.5" customHeight="1" spans="1:11">
      <c r="A5" s="213" t="s">
        <v>105</v>
      </c>
      <c r="B5" s="214"/>
      <c r="C5" s="269" t="s">
        <v>106</v>
      </c>
      <c r="D5" s="178"/>
      <c r="E5" s="215"/>
      <c r="F5" s="178"/>
      <c r="G5" s="178"/>
      <c r="H5" s="178"/>
      <c r="I5" s="178"/>
      <c r="J5" s="236"/>
      <c r="K5" s="202"/>
    </row>
    <row r="6" s="165" customFormat="1" ht="22.5" customHeight="1" spans="1:11">
      <c r="A6" s="216"/>
      <c r="B6" s="217"/>
      <c r="C6" s="182"/>
      <c r="D6" s="182"/>
      <c r="E6" s="218"/>
      <c r="F6" s="182"/>
      <c r="G6" s="182"/>
      <c r="H6" s="182"/>
      <c r="I6" s="182"/>
      <c r="J6" s="237"/>
      <c r="K6" s="202"/>
    </row>
    <row r="7" ht="22.5" customHeight="1" spans="1:11">
      <c r="A7" s="270" t="s">
        <v>107</v>
      </c>
      <c r="B7" s="220"/>
      <c r="C7" s="221"/>
      <c r="D7" s="271" t="s">
        <v>10</v>
      </c>
      <c r="E7" s="271" t="s">
        <v>11</v>
      </c>
      <c r="F7" s="271" t="s">
        <v>19</v>
      </c>
      <c r="G7" s="271" t="s">
        <v>23</v>
      </c>
      <c r="H7" s="271" t="s">
        <v>27</v>
      </c>
      <c r="I7" s="271" t="s">
        <v>31</v>
      </c>
      <c r="J7" s="238" t="s">
        <v>34</v>
      </c>
      <c r="K7" s="207"/>
    </row>
    <row r="8" ht="22.5" customHeight="1" spans="1:11">
      <c r="A8" s="223" t="s">
        <v>108</v>
      </c>
      <c r="B8" s="224"/>
      <c r="C8" s="225"/>
      <c r="D8" s="226">
        <f>16444716.8/10000</f>
        <v>1644.47168</v>
      </c>
      <c r="E8" s="226">
        <f>16424821.06/10000</f>
        <v>1642.482106</v>
      </c>
      <c r="F8" s="226">
        <v>0</v>
      </c>
      <c r="G8" s="226">
        <v>0</v>
      </c>
      <c r="H8" s="226">
        <v>0</v>
      </c>
      <c r="I8" s="226">
        <v>0</v>
      </c>
      <c r="J8" s="239">
        <f>19895.74/10000</f>
        <v>1.989574</v>
      </c>
      <c r="K8" s="207"/>
    </row>
    <row r="9" ht="22.5" customHeight="1" spans="1:11">
      <c r="A9" s="227" t="s">
        <v>109</v>
      </c>
      <c r="B9" s="228"/>
      <c r="C9" s="228" t="s">
        <v>110</v>
      </c>
      <c r="D9" s="111">
        <f t="shared" ref="D9:E11" si="0">392482.78/10000</f>
        <v>39.248278</v>
      </c>
      <c r="E9" s="111">
        <f t="shared" si="0"/>
        <v>39.248278</v>
      </c>
      <c r="F9" s="111">
        <v>0</v>
      </c>
      <c r="G9" s="111">
        <v>0</v>
      </c>
      <c r="H9" s="111">
        <v>0</v>
      </c>
      <c r="I9" s="111">
        <v>0</v>
      </c>
      <c r="J9" s="240">
        <v>0</v>
      </c>
      <c r="K9" s="207"/>
    </row>
    <row r="10" ht="22.5" customHeight="1" spans="1:11">
      <c r="A10" s="227" t="s">
        <v>111</v>
      </c>
      <c r="B10" s="228" t="s">
        <v>112</v>
      </c>
      <c r="C10" s="228" t="s">
        <v>113</v>
      </c>
      <c r="D10" s="111">
        <f t="shared" si="0"/>
        <v>39.248278</v>
      </c>
      <c r="E10" s="111">
        <f t="shared" si="0"/>
        <v>39.248278</v>
      </c>
      <c r="F10" s="111">
        <v>0</v>
      </c>
      <c r="G10" s="111">
        <v>0</v>
      </c>
      <c r="H10" s="111">
        <v>0</v>
      </c>
      <c r="I10" s="111">
        <v>0</v>
      </c>
      <c r="J10" s="240">
        <v>0</v>
      </c>
      <c r="K10" s="207"/>
    </row>
    <row r="11" ht="22.5" customHeight="1" spans="1:11">
      <c r="A11" s="227" t="s">
        <v>114</v>
      </c>
      <c r="B11" s="228" t="s">
        <v>112</v>
      </c>
      <c r="C11" s="228" t="s">
        <v>115</v>
      </c>
      <c r="D11" s="111">
        <f t="shared" si="0"/>
        <v>39.248278</v>
      </c>
      <c r="E11" s="111">
        <f t="shared" si="0"/>
        <v>39.248278</v>
      </c>
      <c r="F11" s="111">
        <v>0</v>
      </c>
      <c r="G11" s="111">
        <v>0</v>
      </c>
      <c r="H11" s="111">
        <v>0</v>
      </c>
      <c r="I11" s="111">
        <v>0</v>
      </c>
      <c r="J11" s="240">
        <v>0</v>
      </c>
      <c r="K11" s="207"/>
    </row>
    <row r="12" ht="22.5" customHeight="1" spans="1:11">
      <c r="A12" s="227" t="s">
        <v>116</v>
      </c>
      <c r="B12" s="228" t="s">
        <v>112</v>
      </c>
      <c r="C12" s="228" t="s">
        <v>117</v>
      </c>
      <c r="D12" s="111">
        <f>3778998.49/10000</f>
        <v>377.899849</v>
      </c>
      <c r="E12" s="111">
        <f>3778998.49/10000</f>
        <v>377.899849</v>
      </c>
      <c r="F12" s="111">
        <v>0</v>
      </c>
      <c r="G12" s="111">
        <v>0</v>
      </c>
      <c r="H12" s="111">
        <v>0</v>
      </c>
      <c r="I12" s="111">
        <v>0</v>
      </c>
      <c r="J12" s="240">
        <v>0</v>
      </c>
      <c r="K12" s="207"/>
    </row>
    <row r="13" ht="22.5" customHeight="1" spans="1:11">
      <c r="A13" s="227" t="s">
        <v>118</v>
      </c>
      <c r="B13" s="228" t="s">
        <v>112</v>
      </c>
      <c r="C13" s="228" t="s">
        <v>119</v>
      </c>
      <c r="D13" s="111">
        <f>3740374.99/10000</f>
        <v>374.037499</v>
      </c>
      <c r="E13" s="111">
        <f>3740374.99/10000</f>
        <v>374.037499</v>
      </c>
      <c r="F13" s="111">
        <v>0</v>
      </c>
      <c r="G13" s="111">
        <v>0</v>
      </c>
      <c r="H13" s="111">
        <v>0</v>
      </c>
      <c r="I13" s="111">
        <v>0</v>
      </c>
      <c r="J13" s="240">
        <v>0</v>
      </c>
      <c r="K13" s="207"/>
    </row>
    <row r="14" ht="22.5" customHeight="1" spans="1:11">
      <c r="A14" s="227" t="s">
        <v>120</v>
      </c>
      <c r="B14" s="228" t="s">
        <v>112</v>
      </c>
      <c r="C14" s="228" t="s">
        <v>121</v>
      </c>
      <c r="D14" s="111">
        <f>3740374.99/10000</f>
        <v>374.037499</v>
      </c>
      <c r="E14" s="111">
        <f>3740374.99/10000</f>
        <v>374.037499</v>
      </c>
      <c r="F14" s="111">
        <v>0</v>
      </c>
      <c r="G14" s="111">
        <v>0</v>
      </c>
      <c r="H14" s="111">
        <v>0</v>
      </c>
      <c r="I14" s="111">
        <v>0</v>
      </c>
      <c r="J14" s="240">
        <v>0</v>
      </c>
      <c r="K14" s="207"/>
    </row>
    <row r="15" ht="22.5" customHeight="1" spans="1:11">
      <c r="A15" s="227" t="s">
        <v>122</v>
      </c>
      <c r="B15" s="228" t="s">
        <v>112</v>
      </c>
      <c r="C15" s="228" t="s">
        <v>123</v>
      </c>
      <c r="D15" s="111">
        <f>18623.5/10000</f>
        <v>1.86235</v>
      </c>
      <c r="E15" s="111">
        <f>18623.5/10000</f>
        <v>1.86235</v>
      </c>
      <c r="F15" s="111">
        <v>0</v>
      </c>
      <c r="G15" s="111">
        <v>0</v>
      </c>
      <c r="H15" s="111">
        <v>0</v>
      </c>
      <c r="I15" s="111">
        <v>0</v>
      </c>
      <c r="J15" s="240">
        <v>0</v>
      </c>
      <c r="K15" s="207"/>
    </row>
    <row r="16" ht="22.5" customHeight="1" spans="1:11">
      <c r="A16" s="227" t="s">
        <v>124</v>
      </c>
      <c r="B16" s="228" t="s">
        <v>112</v>
      </c>
      <c r="C16" s="228" t="s">
        <v>125</v>
      </c>
      <c r="D16" s="111">
        <f>18623.5/10000</f>
        <v>1.86235</v>
      </c>
      <c r="E16" s="111">
        <f>18623.5/10000</f>
        <v>1.86235</v>
      </c>
      <c r="F16" s="111">
        <v>0</v>
      </c>
      <c r="G16" s="111">
        <v>0</v>
      </c>
      <c r="H16" s="111">
        <v>0</v>
      </c>
      <c r="I16" s="111">
        <v>0</v>
      </c>
      <c r="J16" s="240">
        <v>0</v>
      </c>
      <c r="K16" s="207"/>
    </row>
    <row r="17" ht="22.5" customHeight="1" spans="1:11">
      <c r="A17" s="227" t="s">
        <v>126</v>
      </c>
      <c r="B17" s="228" t="s">
        <v>112</v>
      </c>
      <c r="C17" s="228" t="s">
        <v>127</v>
      </c>
      <c r="D17" s="111">
        <f>20000/10000</f>
        <v>2</v>
      </c>
      <c r="E17" s="111">
        <f>20000/10000</f>
        <v>2</v>
      </c>
      <c r="F17" s="111">
        <v>0</v>
      </c>
      <c r="G17" s="111">
        <v>0</v>
      </c>
      <c r="H17" s="111">
        <v>0</v>
      </c>
      <c r="I17" s="111">
        <v>0</v>
      </c>
      <c r="J17" s="240">
        <v>0</v>
      </c>
      <c r="K17" s="207"/>
    </row>
    <row r="18" ht="22.5" customHeight="1" spans="1:11">
      <c r="A18" s="227" t="s">
        <v>128</v>
      </c>
      <c r="B18" s="228" t="s">
        <v>112</v>
      </c>
      <c r="C18" s="228" t="s">
        <v>129</v>
      </c>
      <c r="D18" s="111">
        <f>20000/10000</f>
        <v>2</v>
      </c>
      <c r="E18" s="111">
        <f>20000/10000</f>
        <v>2</v>
      </c>
      <c r="F18" s="111">
        <v>0</v>
      </c>
      <c r="G18" s="111">
        <v>0</v>
      </c>
      <c r="H18" s="111">
        <v>0</v>
      </c>
      <c r="I18" s="111">
        <v>0</v>
      </c>
      <c r="J18" s="240">
        <v>0</v>
      </c>
      <c r="K18" s="207"/>
    </row>
    <row r="19" ht="22.5" customHeight="1" spans="1:11">
      <c r="A19" s="227" t="s">
        <v>130</v>
      </c>
      <c r="B19" s="228" t="s">
        <v>112</v>
      </c>
      <c r="C19" s="228" t="s">
        <v>131</v>
      </c>
      <c r="D19" s="111">
        <f>217497.49/10000</f>
        <v>21.749749</v>
      </c>
      <c r="E19" s="111">
        <f>217497.49/10000</f>
        <v>21.749749</v>
      </c>
      <c r="F19" s="111">
        <v>0</v>
      </c>
      <c r="G19" s="111">
        <v>0</v>
      </c>
      <c r="H19" s="111">
        <v>0</v>
      </c>
      <c r="I19" s="111">
        <v>0</v>
      </c>
      <c r="J19" s="240">
        <v>0</v>
      </c>
      <c r="K19" s="207"/>
    </row>
    <row r="20" ht="22.5" customHeight="1" spans="1:11">
      <c r="A20" s="227" t="s">
        <v>132</v>
      </c>
      <c r="B20" s="228" t="s">
        <v>112</v>
      </c>
      <c r="C20" s="228" t="s">
        <v>133</v>
      </c>
      <c r="D20" s="111">
        <f>217177.49/10000</f>
        <v>21.717749</v>
      </c>
      <c r="E20" s="111">
        <f>217177.49/10000</f>
        <v>21.717749</v>
      </c>
      <c r="F20" s="111">
        <v>0</v>
      </c>
      <c r="G20" s="111">
        <v>0</v>
      </c>
      <c r="H20" s="111">
        <v>0</v>
      </c>
      <c r="I20" s="111">
        <v>0</v>
      </c>
      <c r="J20" s="240">
        <v>0</v>
      </c>
      <c r="K20" s="207"/>
    </row>
    <row r="21" ht="22.5" customHeight="1" spans="1:11">
      <c r="A21" s="227" t="s">
        <v>134</v>
      </c>
      <c r="B21" s="228" t="s">
        <v>112</v>
      </c>
      <c r="C21" s="228" t="s">
        <v>135</v>
      </c>
      <c r="D21" s="111">
        <f>101700/10000</f>
        <v>10.17</v>
      </c>
      <c r="E21" s="111">
        <f>101700/10000</f>
        <v>10.17</v>
      </c>
      <c r="F21" s="111">
        <v>0</v>
      </c>
      <c r="G21" s="111">
        <v>0</v>
      </c>
      <c r="H21" s="111">
        <v>0</v>
      </c>
      <c r="I21" s="111">
        <v>0</v>
      </c>
      <c r="J21" s="240">
        <v>0</v>
      </c>
      <c r="K21" s="207"/>
    </row>
    <row r="22" ht="22.5" customHeight="1" spans="1:11">
      <c r="A22" s="227" t="s">
        <v>136</v>
      </c>
      <c r="B22" s="228" t="s">
        <v>112</v>
      </c>
      <c r="C22" s="228" t="s">
        <v>137</v>
      </c>
      <c r="D22" s="111">
        <f>43700/10000</f>
        <v>4.37</v>
      </c>
      <c r="E22" s="111">
        <f>43700/10000</f>
        <v>4.37</v>
      </c>
      <c r="F22" s="111">
        <v>0</v>
      </c>
      <c r="G22" s="111">
        <v>0</v>
      </c>
      <c r="H22" s="111">
        <v>0</v>
      </c>
      <c r="I22" s="111">
        <v>0</v>
      </c>
      <c r="J22" s="240">
        <v>0</v>
      </c>
      <c r="K22" s="207"/>
    </row>
    <row r="23" ht="22.5" customHeight="1" spans="1:11">
      <c r="A23" s="227" t="s">
        <v>138</v>
      </c>
      <c r="B23" s="228" t="s">
        <v>112</v>
      </c>
      <c r="C23" s="228" t="s">
        <v>139</v>
      </c>
      <c r="D23" s="111">
        <f>71777.49/10000</f>
        <v>7.177749</v>
      </c>
      <c r="E23" s="111">
        <f>71777.49/10000</f>
        <v>7.177749</v>
      </c>
      <c r="F23" s="111">
        <v>0</v>
      </c>
      <c r="G23" s="111">
        <v>0</v>
      </c>
      <c r="H23" s="111">
        <v>0</v>
      </c>
      <c r="I23" s="111">
        <v>0</v>
      </c>
      <c r="J23" s="240">
        <v>0</v>
      </c>
      <c r="K23" s="207"/>
    </row>
    <row r="24" ht="22.5" customHeight="1" spans="1:11">
      <c r="A24" s="227" t="s">
        <v>140</v>
      </c>
      <c r="B24" s="228" t="s">
        <v>112</v>
      </c>
      <c r="C24" s="228" t="s">
        <v>141</v>
      </c>
      <c r="D24" s="111">
        <f>320/10000</f>
        <v>0.032</v>
      </c>
      <c r="E24" s="111">
        <f>320/10000</f>
        <v>0.032</v>
      </c>
      <c r="F24" s="111">
        <v>0</v>
      </c>
      <c r="G24" s="111">
        <v>0</v>
      </c>
      <c r="H24" s="111">
        <v>0</v>
      </c>
      <c r="I24" s="111">
        <v>0</v>
      </c>
      <c r="J24" s="240">
        <v>0</v>
      </c>
      <c r="K24" s="207"/>
    </row>
    <row r="25" ht="22.5" customHeight="1" spans="1:11">
      <c r="A25" s="227" t="s">
        <v>142</v>
      </c>
      <c r="B25" s="228" t="s">
        <v>112</v>
      </c>
      <c r="C25" s="228" t="s">
        <v>143</v>
      </c>
      <c r="D25" s="111">
        <f>320/10000</f>
        <v>0.032</v>
      </c>
      <c r="E25" s="111">
        <f>320/10000</f>
        <v>0.032</v>
      </c>
      <c r="F25" s="111">
        <v>0</v>
      </c>
      <c r="G25" s="111">
        <v>0</v>
      </c>
      <c r="H25" s="111">
        <v>0</v>
      </c>
      <c r="I25" s="111">
        <v>0</v>
      </c>
      <c r="J25" s="240">
        <v>0</v>
      </c>
      <c r="K25" s="207"/>
    </row>
    <row r="26" ht="22.5" customHeight="1" spans="1:11">
      <c r="A26" s="227" t="s">
        <v>144</v>
      </c>
      <c r="B26" s="228" t="s">
        <v>112</v>
      </c>
      <c r="C26" s="228" t="s">
        <v>145</v>
      </c>
      <c r="D26" s="111">
        <f t="shared" ref="D26:E28" si="1">1594550/10000</f>
        <v>159.455</v>
      </c>
      <c r="E26" s="111">
        <f t="shared" si="1"/>
        <v>159.455</v>
      </c>
      <c r="F26" s="111">
        <v>0</v>
      </c>
      <c r="G26" s="111">
        <v>0</v>
      </c>
      <c r="H26" s="111">
        <v>0</v>
      </c>
      <c r="I26" s="111">
        <v>0</v>
      </c>
      <c r="J26" s="240">
        <v>0</v>
      </c>
      <c r="K26" s="207"/>
    </row>
    <row r="27" ht="22.5" customHeight="1" spans="1:11">
      <c r="A27" s="227" t="s">
        <v>146</v>
      </c>
      <c r="B27" s="228" t="s">
        <v>112</v>
      </c>
      <c r="C27" s="228" t="s">
        <v>147</v>
      </c>
      <c r="D27" s="111">
        <f t="shared" si="1"/>
        <v>159.455</v>
      </c>
      <c r="E27" s="111">
        <f t="shared" si="1"/>
        <v>159.455</v>
      </c>
      <c r="F27" s="111">
        <v>0</v>
      </c>
      <c r="G27" s="111">
        <v>0</v>
      </c>
      <c r="H27" s="111">
        <v>0</v>
      </c>
      <c r="I27" s="111">
        <v>0</v>
      </c>
      <c r="J27" s="240">
        <v>0</v>
      </c>
      <c r="K27" s="207"/>
    </row>
    <row r="28" ht="22.5" customHeight="1" spans="1:11">
      <c r="A28" s="227" t="s">
        <v>148</v>
      </c>
      <c r="B28" s="228" t="s">
        <v>112</v>
      </c>
      <c r="C28" s="228" t="s">
        <v>149</v>
      </c>
      <c r="D28" s="111">
        <f t="shared" si="1"/>
        <v>159.455</v>
      </c>
      <c r="E28" s="111">
        <f t="shared" si="1"/>
        <v>159.455</v>
      </c>
      <c r="F28" s="111">
        <v>0</v>
      </c>
      <c r="G28" s="111">
        <v>0</v>
      </c>
      <c r="H28" s="111">
        <v>0</v>
      </c>
      <c r="I28" s="111">
        <v>0</v>
      </c>
      <c r="J28" s="240">
        <v>0</v>
      </c>
      <c r="K28" s="207"/>
    </row>
    <row r="29" ht="22.5" customHeight="1" spans="1:11">
      <c r="A29" s="227" t="s">
        <v>150</v>
      </c>
      <c r="B29" s="228" t="s">
        <v>112</v>
      </c>
      <c r="C29" s="228" t="s">
        <v>151</v>
      </c>
      <c r="D29" s="111">
        <f>9492049.14/10000</f>
        <v>949.204914</v>
      </c>
      <c r="E29" s="111">
        <f>9472153.4/10000</f>
        <v>947.21534</v>
      </c>
      <c r="F29" s="111">
        <v>0</v>
      </c>
      <c r="G29" s="111">
        <v>0</v>
      </c>
      <c r="H29" s="111">
        <v>0</v>
      </c>
      <c r="I29" s="111">
        <v>0</v>
      </c>
      <c r="J29" s="240">
        <f>19895.74/10000</f>
        <v>1.989574</v>
      </c>
      <c r="K29" s="207"/>
    </row>
    <row r="30" ht="22.5" customHeight="1" spans="1:11">
      <c r="A30" s="227" t="s">
        <v>152</v>
      </c>
      <c r="B30" s="228" t="s">
        <v>112</v>
      </c>
      <c r="C30" s="228" t="s">
        <v>153</v>
      </c>
      <c r="D30" s="111">
        <f>8279479.64/10000</f>
        <v>827.947964</v>
      </c>
      <c r="E30" s="111">
        <f>8259583.9/10000</f>
        <v>825.95839</v>
      </c>
      <c r="F30" s="111">
        <v>0</v>
      </c>
      <c r="G30" s="111">
        <v>0</v>
      </c>
      <c r="H30" s="111">
        <v>0</v>
      </c>
      <c r="I30" s="111">
        <v>0</v>
      </c>
      <c r="J30" s="240">
        <f>19895.74/10000</f>
        <v>1.989574</v>
      </c>
      <c r="K30" s="207"/>
    </row>
    <row r="31" ht="22.5" customHeight="1" spans="1:11">
      <c r="A31" s="227" t="s">
        <v>154</v>
      </c>
      <c r="B31" s="228" t="s">
        <v>112</v>
      </c>
      <c r="C31" s="228" t="s">
        <v>155</v>
      </c>
      <c r="D31" s="111">
        <f>5505073.06/10000</f>
        <v>550.507306</v>
      </c>
      <c r="E31" s="111">
        <f>5485177.32/10000</f>
        <v>548.517732</v>
      </c>
      <c r="F31" s="111">
        <v>0</v>
      </c>
      <c r="G31" s="111">
        <v>0</v>
      </c>
      <c r="H31" s="111">
        <v>0</v>
      </c>
      <c r="I31" s="111">
        <v>0</v>
      </c>
      <c r="J31" s="240">
        <f>19895.74/10000</f>
        <v>1.989574</v>
      </c>
      <c r="K31" s="207"/>
    </row>
    <row r="32" ht="22.5" customHeight="1" spans="1:11">
      <c r="A32" s="227" t="s">
        <v>156</v>
      </c>
      <c r="B32" s="228" t="s">
        <v>112</v>
      </c>
      <c r="C32" s="228" t="s">
        <v>157</v>
      </c>
      <c r="D32" s="111">
        <f>120540/10000</f>
        <v>12.054</v>
      </c>
      <c r="E32" s="111">
        <f>120540/10000</f>
        <v>12.054</v>
      </c>
      <c r="F32" s="111">
        <v>0</v>
      </c>
      <c r="G32" s="111">
        <v>0</v>
      </c>
      <c r="H32" s="111">
        <v>0</v>
      </c>
      <c r="I32" s="111">
        <v>0</v>
      </c>
      <c r="J32" s="240">
        <v>0</v>
      </c>
      <c r="K32" s="207"/>
    </row>
    <row r="33" ht="22.5" customHeight="1" spans="1:11">
      <c r="A33" s="227" t="s">
        <v>158</v>
      </c>
      <c r="B33" s="228" t="s">
        <v>112</v>
      </c>
      <c r="C33" s="228" t="s">
        <v>159</v>
      </c>
      <c r="D33" s="111">
        <f>2653866.58/10000</f>
        <v>265.386658</v>
      </c>
      <c r="E33" s="111">
        <f>2653866.58/10000</f>
        <v>265.386658</v>
      </c>
      <c r="F33" s="111">
        <v>0</v>
      </c>
      <c r="G33" s="111">
        <v>0</v>
      </c>
      <c r="H33" s="111">
        <v>0</v>
      </c>
      <c r="I33" s="111">
        <v>0</v>
      </c>
      <c r="J33" s="240">
        <v>0</v>
      </c>
      <c r="K33" s="207"/>
    </row>
    <row r="34" ht="22.5" customHeight="1" spans="1:11">
      <c r="A34" s="227" t="s">
        <v>160</v>
      </c>
      <c r="B34" s="228" t="s">
        <v>112</v>
      </c>
      <c r="C34" s="228" t="s">
        <v>161</v>
      </c>
      <c r="D34" s="111">
        <f>80000/10000</f>
        <v>8</v>
      </c>
      <c r="E34" s="111">
        <f>80000/10000</f>
        <v>8</v>
      </c>
      <c r="F34" s="111">
        <v>0</v>
      </c>
      <c r="G34" s="111">
        <v>0</v>
      </c>
      <c r="H34" s="111">
        <v>0</v>
      </c>
      <c r="I34" s="111">
        <v>0</v>
      </c>
      <c r="J34" s="240">
        <v>0</v>
      </c>
      <c r="K34" s="207"/>
    </row>
    <row r="35" ht="22.5" customHeight="1" spans="1:11">
      <c r="A35" s="227" t="s">
        <v>162</v>
      </c>
      <c r="B35" s="228" t="s">
        <v>112</v>
      </c>
      <c r="C35" s="228" t="s">
        <v>163</v>
      </c>
      <c r="D35" s="111">
        <f>80000/10000</f>
        <v>8</v>
      </c>
      <c r="E35" s="111">
        <f>80000/10000</f>
        <v>8</v>
      </c>
      <c r="F35" s="111">
        <v>0</v>
      </c>
      <c r="G35" s="111">
        <v>0</v>
      </c>
      <c r="H35" s="111">
        <v>0</v>
      </c>
      <c r="I35" s="111">
        <v>0</v>
      </c>
      <c r="J35" s="240">
        <v>0</v>
      </c>
      <c r="K35" s="207"/>
    </row>
    <row r="36" ht="22.5" customHeight="1" spans="1:11">
      <c r="A36" s="227" t="s">
        <v>164</v>
      </c>
      <c r="B36" s="228" t="s">
        <v>112</v>
      </c>
      <c r="C36" s="228" t="s">
        <v>165</v>
      </c>
      <c r="D36" s="111">
        <f>100000/10000</f>
        <v>10</v>
      </c>
      <c r="E36" s="111">
        <f>100000/10000</f>
        <v>10</v>
      </c>
      <c r="F36" s="111">
        <v>0</v>
      </c>
      <c r="G36" s="111">
        <v>0</v>
      </c>
      <c r="H36" s="111">
        <v>0</v>
      </c>
      <c r="I36" s="111">
        <v>0</v>
      </c>
      <c r="J36" s="240">
        <v>0</v>
      </c>
      <c r="K36" s="207"/>
    </row>
    <row r="37" ht="22.5" customHeight="1" spans="1:11">
      <c r="A37" s="227" t="s">
        <v>166</v>
      </c>
      <c r="B37" s="228" t="s">
        <v>112</v>
      </c>
      <c r="C37" s="228" t="s">
        <v>167</v>
      </c>
      <c r="D37" s="111">
        <f>100000/10000</f>
        <v>10</v>
      </c>
      <c r="E37" s="111">
        <f>100000/10000</f>
        <v>10</v>
      </c>
      <c r="F37" s="111">
        <v>0</v>
      </c>
      <c r="G37" s="111">
        <v>0</v>
      </c>
      <c r="H37" s="111">
        <v>0</v>
      </c>
      <c r="I37" s="111">
        <v>0</v>
      </c>
      <c r="J37" s="240">
        <v>0</v>
      </c>
      <c r="K37" s="207"/>
    </row>
    <row r="38" ht="22.5" customHeight="1" spans="1:11">
      <c r="A38" s="227" t="s">
        <v>168</v>
      </c>
      <c r="B38" s="228" t="s">
        <v>112</v>
      </c>
      <c r="C38" s="228" t="s">
        <v>169</v>
      </c>
      <c r="D38" s="111">
        <f>75030/10000</f>
        <v>7.503</v>
      </c>
      <c r="E38" s="111">
        <f>75030/10000</f>
        <v>7.503</v>
      </c>
      <c r="F38" s="111">
        <v>0</v>
      </c>
      <c r="G38" s="111">
        <v>0</v>
      </c>
      <c r="H38" s="111">
        <v>0</v>
      </c>
      <c r="I38" s="111">
        <v>0</v>
      </c>
      <c r="J38" s="240">
        <v>0</v>
      </c>
      <c r="K38" s="207"/>
    </row>
    <row r="39" ht="22.5" customHeight="1" spans="1:11">
      <c r="A39" s="227" t="s">
        <v>170</v>
      </c>
      <c r="B39" s="228" t="s">
        <v>112</v>
      </c>
      <c r="C39" s="228" t="s">
        <v>171</v>
      </c>
      <c r="D39" s="111">
        <f>75030/10000</f>
        <v>7.503</v>
      </c>
      <c r="E39" s="111">
        <f>75030/10000</f>
        <v>7.503</v>
      </c>
      <c r="F39" s="111">
        <v>0</v>
      </c>
      <c r="G39" s="111">
        <v>0</v>
      </c>
      <c r="H39" s="111">
        <v>0</v>
      </c>
      <c r="I39" s="111">
        <v>0</v>
      </c>
      <c r="J39" s="240">
        <v>0</v>
      </c>
      <c r="K39" s="207"/>
    </row>
    <row r="40" ht="22.5" customHeight="1" spans="1:11">
      <c r="A40" s="227" t="s">
        <v>172</v>
      </c>
      <c r="B40" s="228" t="s">
        <v>112</v>
      </c>
      <c r="C40" s="228" t="s">
        <v>173</v>
      </c>
      <c r="D40" s="111">
        <f>957539.5/10000</f>
        <v>95.75395</v>
      </c>
      <c r="E40" s="111">
        <f>957539.5/10000</f>
        <v>95.75395</v>
      </c>
      <c r="F40" s="111">
        <v>0</v>
      </c>
      <c r="G40" s="111">
        <v>0</v>
      </c>
      <c r="H40" s="111">
        <v>0</v>
      </c>
      <c r="I40" s="111">
        <v>0</v>
      </c>
      <c r="J40" s="240">
        <v>0</v>
      </c>
      <c r="K40" s="207"/>
    </row>
    <row r="41" ht="22.5" customHeight="1" spans="1:11">
      <c r="A41" s="227" t="s">
        <v>174</v>
      </c>
      <c r="B41" s="228" t="s">
        <v>112</v>
      </c>
      <c r="C41" s="228" t="s">
        <v>175</v>
      </c>
      <c r="D41" s="111">
        <f>957539.5/10000</f>
        <v>95.75395</v>
      </c>
      <c r="E41" s="111">
        <f>957539.5/10000</f>
        <v>95.75395</v>
      </c>
      <c r="F41" s="111">
        <v>0</v>
      </c>
      <c r="G41" s="111">
        <v>0</v>
      </c>
      <c r="H41" s="111">
        <v>0</v>
      </c>
      <c r="I41" s="111">
        <v>0</v>
      </c>
      <c r="J41" s="240">
        <v>0</v>
      </c>
      <c r="K41" s="207"/>
    </row>
    <row r="42" ht="22.5" customHeight="1" spans="1:11">
      <c r="A42" s="227" t="s">
        <v>176</v>
      </c>
      <c r="B42" s="228" t="s">
        <v>112</v>
      </c>
      <c r="C42" s="228" t="s">
        <v>177</v>
      </c>
      <c r="D42" s="111">
        <f t="shared" ref="D42:E44" si="2">331255/10000</f>
        <v>33.1255</v>
      </c>
      <c r="E42" s="111">
        <f t="shared" si="2"/>
        <v>33.1255</v>
      </c>
      <c r="F42" s="111">
        <v>0</v>
      </c>
      <c r="G42" s="111">
        <v>0</v>
      </c>
      <c r="H42" s="111">
        <v>0</v>
      </c>
      <c r="I42" s="111">
        <v>0</v>
      </c>
      <c r="J42" s="240">
        <v>0</v>
      </c>
      <c r="K42" s="207"/>
    </row>
    <row r="43" ht="22.5" customHeight="1" spans="1:11">
      <c r="A43" s="227" t="s">
        <v>178</v>
      </c>
      <c r="B43" s="228" t="s">
        <v>112</v>
      </c>
      <c r="C43" s="228" t="s">
        <v>179</v>
      </c>
      <c r="D43" s="111">
        <f t="shared" si="2"/>
        <v>33.1255</v>
      </c>
      <c r="E43" s="111">
        <f t="shared" si="2"/>
        <v>33.1255</v>
      </c>
      <c r="F43" s="111">
        <v>0</v>
      </c>
      <c r="G43" s="111">
        <v>0</v>
      </c>
      <c r="H43" s="111">
        <v>0</v>
      </c>
      <c r="I43" s="111">
        <v>0</v>
      </c>
      <c r="J43" s="240">
        <v>0</v>
      </c>
      <c r="K43" s="207"/>
    </row>
    <row r="44" ht="22.5" customHeight="1" spans="1:11">
      <c r="A44" s="227" t="s">
        <v>180</v>
      </c>
      <c r="B44" s="228" t="s">
        <v>112</v>
      </c>
      <c r="C44" s="228" t="s">
        <v>181</v>
      </c>
      <c r="D44" s="111">
        <f t="shared" si="2"/>
        <v>33.1255</v>
      </c>
      <c r="E44" s="111">
        <f t="shared" si="2"/>
        <v>33.1255</v>
      </c>
      <c r="F44" s="111">
        <v>0</v>
      </c>
      <c r="G44" s="111">
        <v>0</v>
      </c>
      <c r="H44" s="111">
        <v>0</v>
      </c>
      <c r="I44" s="111">
        <v>0</v>
      </c>
      <c r="J44" s="240">
        <v>0</v>
      </c>
      <c r="K44" s="207"/>
    </row>
    <row r="45" ht="22.5" customHeight="1" spans="1:11">
      <c r="A45" s="227" t="s">
        <v>182</v>
      </c>
      <c r="B45" s="228" t="s">
        <v>112</v>
      </c>
      <c r="C45" s="228" t="s">
        <v>183</v>
      </c>
      <c r="D45" s="111">
        <f>548255.94/10000</f>
        <v>54.825594</v>
      </c>
      <c r="E45" s="111">
        <f>548255.94/10000</f>
        <v>54.825594</v>
      </c>
      <c r="F45" s="111">
        <v>0</v>
      </c>
      <c r="G45" s="111">
        <v>0</v>
      </c>
      <c r="H45" s="111">
        <v>0</v>
      </c>
      <c r="I45" s="111">
        <v>0</v>
      </c>
      <c r="J45" s="240">
        <v>0</v>
      </c>
      <c r="K45" s="207"/>
    </row>
    <row r="46" ht="22.5" customHeight="1" spans="1:11">
      <c r="A46" s="227" t="s">
        <v>184</v>
      </c>
      <c r="B46" s="228" t="s">
        <v>112</v>
      </c>
      <c r="C46" s="228" t="s">
        <v>185</v>
      </c>
      <c r="D46" s="111">
        <f>548255.94/10000</f>
        <v>54.825594</v>
      </c>
      <c r="E46" s="111">
        <f>548255.94/10000</f>
        <v>54.825594</v>
      </c>
      <c r="F46" s="111">
        <v>0</v>
      </c>
      <c r="G46" s="111">
        <v>0</v>
      </c>
      <c r="H46" s="111">
        <v>0</v>
      </c>
      <c r="I46" s="111">
        <v>0</v>
      </c>
      <c r="J46" s="240">
        <v>0</v>
      </c>
      <c r="K46" s="207"/>
    </row>
    <row r="47" ht="22.5" customHeight="1" spans="1:11">
      <c r="A47" s="227" t="s">
        <v>186</v>
      </c>
      <c r="B47" s="228" t="s">
        <v>112</v>
      </c>
      <c r="C47" s="228" t="s">
        <v>187</v>
      </c>
      <c r="D47" s="111">
        <f>537535.94/10000</f>
        <v>53.753594</v>
      </c>
      <c r="E47" s="111">
        <f>537535.94/10000</f>
        <v>53.753594</v>
      </c>
      <c r="F47" s="111">
        <v>0</v>
      </c>
      <c r="G47" s="111">
        <v>0</v>
      </c>
      <c r="H47" s="111">
        <v>0</v>
      </c>
      <c r="I47" s="111">
        <v>0</v>
      </c>
      <c r="J47" s="240">
        <v>0</v>
      </c>
      <c r="K47" s="207"/>
    </row>
    <row r="48" ht="22.5" customHeight="1" spans="1:11">
      <c r="A48" s="227" t="s">
        <v>188</v>
      </c>
      <c r="B48" s="228" t="s">
        <v>112</v>
      </c>
      <c r="C48" s="228" t="s">
        <v>189</v>
      </c>
      <c r="D48" s="111">
        <f>10720/10000</f>
        <v>1.072</v>
      </c>
      <c r="E48" s="111">
        <f>10720/10000</f>
        <v>1.072</v>
      </c>
      <c r="F48" s="111">
        <v>0</v>
      </c>
      <c r="G48" s="111">
        <v>0</v>
      </c>
      <c r="H48" s="111">
        <v>0</v>
      </c>
      <c r="I48" s="111">
        <v>0</v>
      </c>
      <c r="J48" s="240">
        <v>0</v>
      </c>
      <c r="K48" s="207"/>
    </row>
    <row r="49" ht="22.5" customHeight="1" spans="1:11">
      <c r="A49" s="227" t="s">
        <v>190</v>
      </c>
      <c r="B49" s="228" t="s">
        <v>112</v>
      </c>
      <c r="C49" s="228" t="s">
        <v>191</v>
      </c>
      <c r="D49" s="229">
        <f t="shared" ref="D49:E51" si="3">89627.96/10000</f>
        <v>8.962796</v>
      </c>
      <c r="E49" s="229">
        <f t="shared" si="3"/>
        <v>8.962796</v>
      </c>
      <c r="F49" s="229">
        <v>0</v>
      </c>
      <c r="G49" s="229">
        <v>0</v>
      </c>
      <c r="H49" s="111">
        <v>0</v>
      </c>
      <c r="I49" s="111">
        <v>0</v>
      </c>
      <c r="J49" s="240">
        <v>0</v>
      </c>
      <c r="K49" s="207"/>
    </row>
    <row r="50" ht="22.5" customHeight="1" spans="1:11">
      <c r="A50" s="227" t="s">
        <v>192</v>
      </c>
      <c r="B50" s="228" t="s">
        <v>112</v>
      </c>
      <c r="C50" s="230" t="s">
        <v>191</v>
      </c>
      <c r="D50" s="231">
        <f t="shared" si="3"/>
        <v>8.962796</v>
      </c>
      <c r="E50" s="231">
        <f t="shared" si="3"/>
        <v>8.962796</v>
      </c>
      <c r="F50" s="231">
        <v>0</v>
      </c>
      <c r="G50" s="231">
        <v>0</v>
      </c>
      <c r="H50" s="111">
        <v>0</v>
      </c>
      <c r="I50" s="111">
        <v>0</v>
      </c>
      <c r="J50" s="240">
        <v>0</v>
      </c>
      <c r="K50" s="207"/>
    </row>
    <row r="51" ht="22.5" customHeight="1" spans="1:11">
      <c r="A51" s="227" t="s">
        <v>193</v>
      </c>
      <c r="B51" s="228" t="s">
        <v>112</v>
      </c>
      <c r="C51" s="232" t="s">
        <v>194</v>
      </c>
      <c r="D51" s="231">
        <f t="shared" si="3"/>
        <v>8.962796</v>
      </c>
      <c r="E51" s="231">
        <f t="shared" si="3"/>
        <v>8.962796</v>
      </c>
      <c r="F51" s="231">
        <v>0</v>
      </c>
      <c r="G51" s="231">
        <v>0</v>
      </c>
      <c r="H51" s="113">
        <v>0</v>
      </c>
      <c r="I51" s="113">
        <v>0</v>
      </c>
      <c r="J51" s="241">
        <v>0</v>
      </c>
      <c r="K51" s="207"/>
    </row>
    <row r="52" ht="22.5" customHeight="1" spans="1:11">
      <c r="A52" s="108"/>
      <c r="B52" s="109"/>
      <c r="C52" s="33"/>
      <c r="D52" s="37"/>
      <c r="E52" s="37"/>
      <c r="F52" s="115"/>
      <c r="G52" s="115"/>
      <c r="H52" s="115"/>
      <c r="I52" s="115"/>
      <c r="J52" s="37"/>
      <c r="K52" s="207"/>
    </row>
    <row r="53" ht="22.5" customHeight="1" spans="1:11">
      <c r="A53" s="108"/>
      <c r="B53" s="109"/>
      <c r="C53" s="33"/>
      <c r="D53" s="37"/>
      <c r="E53" s="37"/>
      <c r="F53" s="115"/>
      <c r="G53" s="115"/>
      <c r="H53" s="115"/>
      <c r="I53" s="115"/>
      <c r="J53" s="37"/>
      <c r="K53" s="207"/>
    </row>
    <row r="54" ht="22.5" customHeight="1" spans="1:11">
      <c r="A54" s="108"/>
      <c r="B54" s="109"/>
      <c r="C54" s="33"/>
      <c r="D54" s="37"/>
      <c r="E54" s="37"/>
      <c r="F54" s="115"/>
      <c r="G54" s="115"/>
      <c r="H54" s="115"/>
      <c r="I54" s="115"/>
      <c r="J54" s="37"/>
      <c r="K54" s="207"/>
    </row>
    <row r="55" ht="73.5" customHeight="1" spans="1:9">
      <c r="A55" s="233" t="s">
        <v>195</v>
      </c>
      <c r="B55" s="234"/>
      <c r="C55" s="234"/>
      <c r="D55" s="234"/>
      <c r="E55" s="234"/>
      <c r="F55" s="234"/>
      <c r="G55" s="234"/>
      <c r="H55" s="234"/>
      <c r="I55" s="234"/>
    </row>
  </sheetData>
  <mergeCells count="57">
    <mergeCell ref="A1:J1"/>
    <mergeCell ref="A4:C4"/>
    <mergeCell ref="A7:C7"/>
    <mergeCell ref="A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5:I55"/>
    <mergeCell ref="C5:C6"/>
    <mergeCell ref="D4:D6"/>
    <mergeCell ref="E4:E6"/>
    <mergeCell ref="F4:F6"/>
    <mergeCell ref="G4:G6"/>
    <mergeCell ref="H4:H6"/>
    <mergeCell ref="I4:I6"/>
    <mergeCell ref="J4:J6"/>
    <mergeCell ref="A5:B6"/>
  </mergeCells>
  <printOptions horizontalCentered="1"/>
  <pageMargins left="0.349305555555556" right="0.349305555555556" top="0.789583333333333" bottom="0.789583333333333" header="0.509722222222222" footer="0.2"/>
  <pageSetup paperSize="9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59"/>
  <sheetViews>
    <sheetView workbookViewId="0">
      <selection activeCell="E18" sqref="E18"/>
    </sheetView>
  </sheetViews>
  <sheetFormatPr defaultColWidth="9" defaultRowHeight="14.25"/>
  <cols>
    <col min="1" max="1" width="7.25" style="167" customWidth="1"/>
    <col min="2" max="2" width="4.75" style="167" customWidth="1"/>
    <col min="3" max="3" width="20.375" style="167" customWidth="1"/>
    <col min="4" max="4" width="14.375" style="167" customWidth="1"/>
    <col min="5" max="9" width="14.625" style="167" customWidth="1"/>
    <col min="10" max="10" width="9" style="167"/>
    <col min="11" max="11" width="12.625" style="167" customWidth="1"/>
    <col min="12" max="16384" width="9" style="167"/>
  </cols>
  <sheetData>
    <row r="1" s="164" customFormat="1" ht="20.25" spans="1:9">
      <c r="A1" s="168" t="s">
        <v>196</v>
      </c>
      <c r="B1" s="168"/>
      <c r="C1" s="168"/>
      <c r="D1" s="168"/>
      <c r="E1" s="168"/>
      <c r="F1" s="168"/>
      <c r="G1" s="168"/>
      <c r="H1" s="168"/>
      <c r="I1" s="168"/>
    </row>
    <row r="2" spans="1:9">
      <c r="A2" s="169"/>
      <c r="B2" s="169"/>
      <c r="C2" s="169"/>
      <c r="D2" s="169"/>
      <c r="E2" s="169"/>
      <c r="F2" s="169"/>
      <c r="G2" s="169"/>
      <c r="H2" s="169"/>
      <c r="I2" s="51" t="s">
        <v>197</v>
      </c>
    </row>
    <row r="3" ht="15" spans="1:9">
      <c r="A3" s="8" t="s">
        <v>2</v>
      </c>
      <c r="B3" s="169"/>
      <c r="C3" s="169"/>
      <c r="D3" s="169"/>
      <c r="E3" s="169"/>
      <c r="F3" s="170"/>
      <c r="G3" s="169"/>
      <c r="H3" s="169"/>
      <c r="I3" s="51" t="s">
        <v>3</v>
      </c>
    </row>
    <row r="4" s="165" customFormat="1" ht="22.5" customHeight="1" spans="1:10">
      <c r="A4" s="265" t="s">
        <v>6</v>
      </c>
      <c r="B4" s="172"/>
      <c r="C4" s="172"/>
      <c r="D4" s="266" t="s">
        <v>81</v>
      </c>
      <c r="E4" s="266" t="s">
        <v>198</v>
      </c>
      <c r="F4" s="272" t="s">
        <v>199</v>
      </c>
      <c r="G4" s="272" t="s">
        <v>200</v>
      </c>
      <c r="H4" s="174" t="s">
        <v>201</v>
      </c>
      <c r="I4" s="273" t="s">
        <v>202</v>
      </c>
      <c r="J4" s="202"/>
    </row>
    <row r="5" s="165" customFormat="1" ht="22.5" customHeight="1" spans="1:10">
      <c r="A5" s="175" t="s">
        <v>105</v>
      </c>
      <c r="B5" s="176"/>
      <c r="C5" s="269" t="s">
        <v>106</v>
      </c>
      <c r="D5" s="178"/>
      <c r="E5" s="178"/>
      <c r="F5" s="179"/>
      <c r="G5" s="179"/>
      <c r="H5" s="179"/>
      <c r="I5" s="203"/>
      <c r="J5" s="202"/>
    </row>
    <row r="6" s="165" customFormat="1" ht="22.5" customHeight="1" spans="1:10">
      <c r="A6" s="180"/>
      <c r="B6" s="181"/>
      <c r="C6" s="182"/>
      <c r="D6" s="182"/>
      <c r="E6" s="182"/>
      <c r="F6" s="183"/>
      <c r="G6" s="183"/>
      <c r="H6" s="183"/>
      <c r="I6" s="204"/>
      <c r="J6" s="202"/>
    </row>
    <row r="7" s="166" customFormat="1" ht="22.5" customHeight="1" spans="1:10">
      <c r="A7" s="274" t="s">
        <v>107</v>
      </c>
      <c r="B7" s="185"/>
      <c r="C7" s="186"/>
      <c r="D7" s="275" t="s">
        <v>10</v>
      </c>
      <c r="E7" s="275" t="s">
        <v>11</v>
      </c>
      <c r="F7" s="275" t="s">
        <v>19</v>
      </c>
      <c r="G7" s="187" t="s">
        <v>23</v>
      </c>
      <c r="H7" s="187" t="s">
        <v>27</v>
      </c>
      <c r="I7" s="205" t="s">
        <v>31</v>
      </c>
      <c r="J7" s="206"/>
    </row>
    <row r="8" ht="22.5" customHeight="1" spans="1:10">
      <c r="A8" s="188" t="s">
        <v>108</v>
      </c>
      <c r="B8" s="189"/>
      <c r="C8" s="190"/>
      <c r="D8" s="191">
        <v>1958.801731</v>
      </c>
      <c r="E8" s="191">
        <v>1015.110123</v>
      </c>
      <c r="F8" s="191">
        <v>943.691608</v>
      </c>
      <c r="G8" s="191">
        <v>0</v>
      </c>
      <c r="H8" s="191">
        <v>0</v>
      </c>
      <c r="I8" s="191">
        <v>0</v>
      </c>
      <c r="J8" s="207"/>
    </row>
    <row r="9" ht="22.5" customHeight="1" spans="1:10">
      <c r="A9" s="108" t="s">
        <v>109</v>
      </c>
      <c r="B9" s="109" t="s">
        <v>112</v>
      </c>
      <c r="C9" s="192" t="s">
        <v>110</v>
      </c>
      <c r="D9" s="193">
        <v>39.248278</v>
      </c>
      <c r="E9" s="193">
        <v>0</v>
      </c>
      <c r="F9" s="193">
        <v>39.248278</v>
      </c>
      <c r="G9" s="193">
        <v>0</v>
      </c>
      <c r="H9" s="193">
        <v>0</v>
      </c>
      <c r="I9" s="193">
        <v>0</v>
      </c>
      <c r="J9" s="207"/>
    </row>
    <row r="10" ht="22.5" customHeight="1" spans="1:10">
      <c r="A10" s="108" t="s">
        <v>111</v>
      </c>
      <c r="B10" s="109" t="s">
        <v>112</v>
      </c>
      <c r="C10" s="192" t="s">
        <v>113</v>
      </c>
      <c r="D10" s="193">
        <v>39.248278</v>
      </c>
      <c r="E10" s="193">
        <v>0</v>
      </c>
      <c r="F10" s="193">
        <v>39.248278</v>
      </c>
      <c r="G10" s="193">
        <v>0</v>
      </c>
      <c r="H10" s="193">
        <v>0</v>
      </c>
      <c r="I10" s="193">
        <v>0</v>
      </c>
      <c r="J10" s="207"/>
    </row>
    <row r="11" ht="22.5" customHeight="1" spans="1:10">
      <c r="A11" s="108" t="s">
        <v>114</v>
      </c>
      <c r="B11" s="109" t="s">
        <v>112</v>
      </c>
      <c r="C11" s="192" t="s">
        <v>115</v>
      </c>
      <c r="D11" s="193">
        <v>39.248278</v>
      </c>
      <c r="E11" s="193">
        <v>0</v>
      </c>
      <c r="F11" s="193">
        <v>39.248278</v>
      </c>
      <c r="G11" s="193">
        <v>0</v>
      </c>
      <c r="H11" s="193">
        <v>0</v>
      </c>
      <c r="I11" s="193">
        <v>0</v>
      </c>
      <c r="J11" s="207"/>
    </row>
    <row r="12" ht="22.5" customHeight="1" spans="1:10">
      <c r="A12" s="108" t="s">
        <v>116</v>
      </c>
      <c r="B12" s="109" t="s">
        <v>112</v>
      </c>
      <c r="C12" s="192" t="s">
        <v>117</v>
      </c>
      <c r="D12" s="193">
        <v>377.899849</v>
      </c>
      <c r="E12" s="193">
        <v>377.899849</v>
      </c>
      <c r="F12" s="193">
        <v>0</v>
      </c>
      <c r="G12" s="193">
        <v>0</v>
      </c>
      <c r="H12" s="193">
        <v>0</v>
      </c>
      <c r="I12" s="193">
        <v>0</v>
      </c>
      <c r="J12" s="207"/>
    </row>
    <row r="13" ht="22.5" customHeight="1" spans="1:10">
      <c r="A13" s="108" t="s">
        <v>118</v>
      </c>
      <c r="B13" s="109" t="s">
        <v>112</v>
      </c>
      <c r="C13" s="192" t="s">
        <v>119</v>
      </c>
      <c r="D13" s="193">
        <v>374.037499</v>
      </c>
      <c r="E13" s="193">
        <v>374.037499</v>
      </c>
      <c r="F13" s="193">
        <v>0</v>
      </c>
      <c r="G13" s="193">
        <v>0</v>
      </c>
      <c r="H13" s="193">
        <v>0</v>
      </c>
      <c r="I13" s="193">
        <v>0</v>
      </c>
      <c r="J13" s="207"/>
    </row>
    <row r="14" ht="22.5" customHeight="1" spans="1:10">
      <c r="A14" s="108" t="s">
        <v>120</v>
      </c>
      <c r="B14" s="109" t="s">
        <v>112</v>
      </c>
      <c r="C14" s="192" t="s">
        <v>121</v>
      </c>
      <c r="D14" s="193">
        <v>374.037499</v>
      </c>
      <c r="E14" s="193">
        <v>374.037499</v>
      </c>
      <c r="F14" s="193">
        <v>0</v>
      </c>
      <c r="G14" s="193">
        <v>0</v>
      </c>
      <c r="H14" s="193">
        <v>0</v>
      </c>
      <c r="I14" s="193">
        <v>0</v>
      </c>
      <c r="J14" s="207"/>
    </row>
    <row r="15" ht="22.5" customHeight="1" spans="1:10">
      <c r="A15" s="108" t="s">
        <v>122</v>
      </c>
      <c r="B15" s="109" t="s">
        <v>112</v>
      </c>
      <c r="C15" s="192" t="s">
        <v>123</v>
      </c>
      <c r="D15" s="193">
        <v>1.86235</v>
      </c>
      <c r="E15" s="193">
        <v>1.86235</v>
      </c>
      <c r="F15" s="193">
        <v>0</v>
      </c>
      <c r="G15" s="193">
        <v>0</v>
      </c>
      <c r="H15" s="193">
        <v>0</v>
      </c>
      <c r="I15" s="193">
        <v>0</v>
      </c>
      <c r="J15" s="207"/>
    </row>
    <row r="16" ht="22.5" customHeight="1" spans="1:10">
      <c r="A16" s="108" t="s">
        <v>124</v>
      </c>
      <c r="B16" s="109" t="s">
        <v>112</v>
      </c>
      <c r="C16" s="192" t="s">
        <v>125</v>
      </c>
      <c r="D16" s="193">
        <v>1.86235</v>
      </c>
      <c r="E16" s="193">
        <v>1.86235</v>
      </c>
      <c r="F16" s="193">
        <v>0</v>
      </c>
      <c r="G16" s="193">
        <v>0</v>
      </c>
      <c r="H16" s="193">
        <v>0</v>
      </c>
      <c r="I16" s="193">
        <v>0</v>
      </c>
      <c r="J16" s="207"/>
    </row>
    <row r="17" ht="22.5" customHeight="1" spans="1:10">
      <c r="A17" s="108" t="s">
        <v>126</v>
      </c>
      <c r="B17" s="109" t="s">
        <v>112</v>
      </c>
      <c r="C17" s="192" t="s">
        <v>127</v>
      </c>
      <c r="D17" s="193">
        <v>2</v>
      </c>
      <c r="E17" s="193">
        <v>2</v>
      </c>
      <c r="F17" s="193">
        <v>0</v>
      </c>
      <c r="G17" s="193">
        <v>0</v>
      </c>
      <c r="H17" s="193">
        <v>0</v>
      </c>
      <c r="I17" s="193">
        <v>0</v>
      </c>
      <c r="J17" s="207"/>
    </row>
    <row r="18" ht="22.5" customHeight="1" spans="1:10">
      <c r="A18" s="108" t="s">
        <v>128</v>
      </c>
      <c r="B18" s="109" t="s">
        <v>112</v>
      </c>
      <c r="C18" s="192" t="s">
        <v>129</v>
      </c>
      <c r="D18" s="193">
        <v>2</v>
      </c>
      <c r="E18" s="193">
        <v>2</v>
      </c>
      <c r="F18" s="193">
        <v>0</v>
      </c>
      <c r="G18" s="193">
        <v>0</v>
      </c>
      <c r="H18" s="193">
        <v>0</v>
      </c>
      <c r="I18" s="193">
        <v>0</v>
      </c>
      <c r="J18" s="207"/>
    </row>
    <row r="19" ht="22.5" customHeight="1" spans="1:10">
      <c r="A19" s="108" t="s">
        <v>130</v>
      </c>
      <c r="B19" s="109" t="s">
        <v>112</v>
      </c>
      <c r="C19" s="192" t="s">
        <v>131</v>
      </c>
      <c r="D19" s="193">
        <v>21.749749</v>
      </c>
      <c r="E19" s="193">
        <v>21.749749</v>
      </c>
      <c r="F19" s="193">
        <v>0</v>
      </c>
      <c r="G19" s="193">
        <v>0</v>
      </c>
      <c r="H19" s="193">
        <v>0</v>
      </c>
      <c r="I19" s="193">
        <v>0</v>
      </c>
      <c r="J19" s="207"/>
    </row>
    <row r="20" ht="22.5" customHeight="1" spans="1:10">
      <c r="A20" s="108" t="s">
        <v>132</v>
      </c>
      <c r="B20" s="109" t="s">
        <v>112</v>
      </c>
      <c r="C20" s="192" t="s">
        <v>133</v>
      </c>
      <c r="D20" s="193">
        <v>21.717749</v>
      </c>
      <c r="E20" s="193">
        <v>21.717749</v>
      </c>
      <c r="F20" s="193">
        <v>0</v>
      </c>
      <c r="G20" s="193">
        <v>0</v>
      </c>
      <c r="H20" s="193">
        <v>0</v>
      </c>
      <c r="I20" s="193">
        <v>0</v>
      </c>
      <c r="J20" s="207"/>
    </row>
    <row r="21" ht="22.5" customHeight="1" spans="1:10">
      <c r="A21" s="108" t="s">
        <v>134</v>
      </c>
      <c r="B21" s="109" t="s">
        <v>112</v>
      </c>
      <c r="C21" s="192" t="s">
        <v>135</v>
      </c>
      <c r="D21" s="193">
        <v>10.17</v>
      </c>
      <c r="E21" s="193">
        <v>10.17</v>
      </c>
      <c r="F21" s="193">
        <v>0</v>
      </c>
      <c r="G21" s="193">
        <v>0</v>
      </c>
      <c r="H21" s="193">
        <v>0</v>
      </c>
      <c r="I21" s="193">
        <v>0</v>
      </c>
      <c r="J21" s="207"/>
    </row>
    <row r="22" ht="22.5" customHeight="1" spans="1:10">
      <c r="A22" s="108" t="s">
        <v>136</v>
      </c>
      <c r="B22" s="109" t="s">
        <v>112</v>
      </c>
      <c r="C22" s="192" t="s">
        <v>137</v>
      </c>
      <c r="D22" s="193">
        <v>4.37</v>
      </c>
      <c r="E22" s="193">
        <v>4.37</v>
      </c>
      <c r="F22" s="193">
        <v>0</v>
      </c>
      <c r="G22" s="193">
        <v>0</v>
      </c>
      <c r="H22" s="193">
        <v>0</v>
      </c>
      <c r="I22" s="193">
        <v>0</v>
      </c>
      <c r="J22" s="207"/>
    </row>
    <row r="23" ht="22.5" customHeight="1" spans="1:10">
      <c r="A23" s="108" t="s">
        <v>138</v>
      </c>
      <c r="B23" s="109" t="s">
        <v>112</v>
      </c>
      <c r="C23" s="192" t="s">
        <v>139</v>
      </c>
      <c r="D23" s="193">
        <v>7.177749</v>
      </c>
      <c r="E23" s="193">
        <v>7.177749</v>
      </c>
      <c r="F23" s="193">
        <v>0</v>
      </c>
      <c r="G23" s="193">
        <v>0</v>
      </c>
      <c r="H23" s="193">
        <v>0</v>
      </c>
      <c r="I23" s="193">
        <v>0</v>
      </c>
      <c r="J23" s="207"/>
    </row>
    <row r="24" ht="22.5" customHeight="1" spans="1:10">
      <c r="A24" s="108" t="s">
        <v>140</v>
      </c>
      <c r="B24" s="109" t="s">
        <v>112</v>
      </c>
      <c r="C24" s="192" t="s">
        <v>141</v>
      </c>
      <c r="D24" s="193">
        <v>0.032</v>
      </c>
      <c r="E24" s="193">
        <v>0.032</v>
      </c>
      <c r="F24" s="193">
        <v>0</v>
      </c>
      <c r="G24" s="193">
        <v>0</v>
      </c>
      <c r="H24" s="193">
        <v>0</v>
      </c>
      <c r="I24" s="193">
        <v>0</v>
      </c>
      <c r="J24" s="207"/>
    </row>
    <row r="25" ht="22.5" customHeight="1" spans="1:10">
      <c r="A25" s="108" t="s">
        <v>142</v>
      </c>
      <c r="B25" s="109" t="s">
        <v>112</v>
      </c>
      <c r="C25" s="192" t="s">
        <v>143</v>
      </c>
      <c r="D25" s="193">
        <v>0.032</v>
      </c>
      <c r="E25" s="193">
        <v>0.032</v>
      </c>
      <c r="F25" s="193">
        <v>0</v>
      </c>
      <c r="G25" s="193">
        <v>0</v>
      </c>
      <c r="H25" s="193">
        <v>0</v>
      </c>
      <c r="I25" s="193">
        <v>0</v>
      </c>
      <c r="J25" s="207"/>
    </row>
    <row r="26" ht="22.5" customHeight="1" spans="1:10">
      <c r="A26" s="108" t="s">
        <v>144</v>
      </c>
      <c r="B26" s="109" t="s">
        <v>112</v>
      </c>
      <c r="C26" s="192" t="s">
        <v>145</v>
      </c>
      <c r="D26" s="193">
        <v>159.455</v>
      </c>
      <c r="E26" s="193">
        <v>0</v>
      </c>
      <c r="F26" s="193">
        <v>159.455</v>
      </c>
      <c r="G26" s="193">
        <v>0</v>
      </c>
      <c r="H26" s="193">
        <v>0</v>
      </c>
      <c r="I26" s="193">
        <v>0</v>
      </c>
      <c r="J26" s="207"/>
    </row>
    <row r="27" ht="22.5" customHeight="1" spans="1:10">
      <c r="A27" s="108" t="s">
        <v>146</v>
      </c>
      <c r="B27" s="109" t="s">
        <v>112</v>
      </c>
      <c r="C27" s="192" t="s">
        <v>147</v>
      </c>
      <c r="D27" s="193">
        <v>159.455</v>
      </c>
      <c r="E27" s="193">
        <v>0</v>
      </c>
      <c r="F27" s="193">
        <v>159.455</v>
      </c>
      <c r="G27" s="193">
        <v>0</v>
      </c>
      <c r="H27" s="193">
        <v>0</v>
      </c>
      <c r="I27" s="193">
        <v>0</v>
      </c>
      <c r="J27" s="207"/>
    </row>
    <row r="28" ht="22.5" customHeight="1" spans="1:10">
      <c r="A28" s="108" t="s">
        <v>148</v>
      </c>
      <c r="B28" s="109" t="s">
        <v>112</v>
      </c>
      <c r="C28" s="192" t="s">
        <v>149</v>
      </c>
      <c r="D28" s="193">
        <v>159.455</v>
      </c>
      <c r="E28" s="193">
        <v>0</v>
      </c>
      <c r="F28" s="193">
        <v>159.455</v>
      </c>
      <c r="G28" s="193">
        <v>0</v>
      </c>
      <c r="H28" s="193">
        <v>0</v>
      </c>
      <c r="I28" s="193">
        <v>0</v>
      </c>
      <c r="J28" s="207"/>
    </row>
    <row r="29" ht="22.5" customHeight="1" spans="1:10">
      <c r="A29" s="108" t="s">
        <v>150</v>
      </c>
      <c r="B29" s="109" t="s">
        <v>112</v>
      </c>
      <c r="C29" s="192" t="s">
        <v>151</v>
      </c>
      <c r="D29" s="193">
        <v>1196.470578</v>
      </c>
      <c r="E29" s="193">
        <v>560.634931</v>
      </c>
      <c r="F29" s="193">
        <v>635.835647</v>
      </c>
      <c r="G29" s="193">
        <v>0</v>
      </c>
      <c r="H29" s="193">
        <v>0</v>
      </c>
      <c r="I29" s="193">
        <v>0</v>
      </c>
      <c r="J29" s="207"/>
    </row>
    <row r="30" ht="22.5" customHeight="1" spans="1:10">
      <c r="A30" s="108" t="s">
        <v>152</v>
      </c>
      <c r="B30" s="109" t="s">
        <v>112</v>
      </c>
      <c r="C30" s="192" t="s">
        <v>153</v>
      </c>
      <c r="D30" s="193">
        <v>784.444897</v>
      </c>
      <c r="E30" s="193">
        <v>560.634931</v>
      </c>
      <c r="F30" s="193">
        <v>223.809966</v>
      </c>
      <c r="G30" s="193">
        <v>0</v>
      </c>
      <c r="H30" s="193">
        <v>0</v>
      </c>
      <c r="I30" s="193">
        <v>0</v>
      </c>
      <c r="J30" s="207"/>
    </row>
    <row r="31" ht="22.5" customHeight="1" spans="1:10">
      <c r="A31" s="108" t="s">
        <v>154</v>
      </c>
      <c r="B31" s="109" t="s">
        <v>112</v>
      </c>
      <c r="C31" s="192" t="s">
        <v>155</v>
      </c>
      <c r="D31" s="193">
        <v>560.634931</v>
      </c>
      <c r="E31" s="193">
        <v>560.634931</v>
      </c>
      <c r="F31" s="193">
        <v>0</v>
      </c>
      <c r="G31" s="193">
        <v>0</v>
      </c>
      <c r="H31" s="193">
        <v>0</v>
      </c>
      <c r="I31" s="193">
        <v>0</v>
      </c>
      <c r="J31" s="207"/>
    </row>
    <row r="32" ht="22.5" customHeight="1" spans="1:10">
      <c r="A32" s="108" t="s">
        <v>156</v>
      </c>
      <c r="B32" s="109" t="s">
        <v>112</v>
      </c>
      <c r="C32" s="192" t="s">
        <v>157</v>
      </c>
      <c r="D32" s="193">
        <v>12.054</v>
      </c>
      <c r="E32" s="193">
        <v>0</v>
      </c>
      <c r="F32" s="193">
        <v>12.054</v>
      </c>
      <c r="G32" s="193">
        <v>0</v>
      </c>
      <c r="H32" s="193">
        <v>0</v>
      </c>
      <c r="I32" s="193">
        <v>0</v>
      </c>
      <c r="J32" s="207"/>
    </row>
    <row r="33" ht="22.5" customHeight="1" spans="1:10">
      <c r="A33" s="108" t="s">
        <v>158</v>
      </c>
      <c r="B33" s="109" t="s">
        <v>112</v>
      </c>
      <c r="C33" s="192" t="s">
        <v>159</v>
      </c>
      <c r="D33" s="193">
        <v>211.755966</v>
      </c>
      <c r="E33" s="193">
        <v>0</v>
      </c>
      <c r="F33" s="193">
        <v>211.755966</v>
      </c>
      <c r="G33" s="193">
        <v>0</v>
      </c>
      <c r="H33" s="193">
        <v>0</v>
      </c>
      <c r="I33" s="193">
        <v>0</v>
      </c>
      <c r="J33" s="207"/>
    </row>
    <row r="34" ht="22.5" customHeight="1" spans="1:10">
      <c r="A34" s="108" t="s">
        <v>160</v>
      </c>
      <c r="B34" s="109" t="s">
        <v>112</v>
      </c>
      <c r="C34" s="192" t="s">
        <v>161</v>
      </c>
      <c r="D34" s="193">
        <v>8</v>
      </c>
      <c r="E34" s="193">
        <v>0</v>
      </c>
      <c r="F34" s="193">
        <v>8</v>
      </c>
      <c r="G34" s="193">
        <v>0</v>
      </c>
      <c r="H34" s="193">
        <v>0</v>
      </c>
      <c r="I34" s="193">
        <v>0</v>
      </c>
      <c r="J34" s="207"/>
    </row>
    <row r="35" ht="22.5" customHeight="1" spans="1:10">
      <c r="A35" s="108" t="s">
        <v>162</v>
      </c>
      <c r="B35" s="109" t="s">
        <v>112</v>
      </c>
      <c r="C35" s="192" t="s">
        <v>163</v>
      </c>
      <c r="D35" s="193">
        <v>8</v>
      </c>
      <c r="E35" s="193">
        <v>0</v>
      </c>
      <c r="F35" s="193">
        <v>8</v>
      </c>
      <c r="G35" s="193">
        <v>0</v>
      </c>
      <c r="H35" s="193">
        <v>0</v>
      </c>
      <c r="I35" s="193">
        <v>0</v>
      </c>
      <c r="J35" s="207"/>
    </row>
    <row r="36" ht="22.5" customHeight="1" spans="1:10">
      <c r="A36" s="108" t="s">
        <v>164</v>
      </c>
      <c r="B36" s="109" t="s">
        <v>112</v>
      </c>
      <c r="C36" s="192" t="s">
        <v>165</v>
      </c>
      <c r="D36" s="193">
        <v>10</v>
      </c>
      <c r="E36" s="193">
        <v>0</v>
      </c>
      <c r="F36" s="193">
        <v>10</v>
      </c>
      <c r="G36" s="193">
        <v>0</v>
      </c>
      <c r="H36" s="193">
        <v>0</v>
      </c>
      <c r="I36" s="193">
        <v>0</v>
      </c>
      <c r="J36" s="207"/>
    </row>
    <row r="37" ht="22.5" customHeight="1" spans="1:10">
      <c r="A37" s="108" t="s">
        <v>166</v>
      </c>
      <c r="B37" s="109" t="s">
        <v>112</v>
      </c>
      <c r="C37" s="192" t="s">
        <v>167</v>
      </c>
      <c r="D37" s="193">
        <v>10</v>
      </c>
      <c r="E37" s="193">
        <v>0</v>
      </c>
      <c r="F37" s="193">
        <v>10</v>
      </c>
      <c r="G37" s="193">
        <v>0</v>
      </c>
      <c r="H37" s="193">
        <v>0</v>
      </c>
      <c r="I37" s="193">
        <v>0</v>
      </c>
      <c r="J37" s="207"/>
    </row>
    <row r="38" ht="22.5" customHeight="1" spans="1:10">
      <c r="A38" s="108" t="s">
        <v>168</v>
      </c>
      <c r="B38" s="109" t="s">
        <v>112</v>
      </c>
      <c r="C38" s="192" t="s">
        <v>169</v>
      </c>
      <c r="D38" s="193">
        <v>7.503</v>
      </c>
      <c r="E38" s="193">
        <v>0</v>
      </c>
      <c r="F38" s="193">
        <v>7.503</v>
      </c>
      <c r="G38" s="193">
        <v>0</v>
      </c>
      <c r="H38" s="193">
        <v>0</v>
      </c>
      <c r="I38" s="193">
        <v>0</v>
      </c>
      <c r="J38" s="207"/>
    </row>
    <row r="39" ht="22.5" customHeight="1" spans="1:10">
      <c r="A39" s="108" t="s">
        <v>170</v>
      </c>
      <c r="B39" s="109" t="s">
        <v>112</v>
      </c>
      <c r="C39" s="192" t="s">
        <v>171</v>
      </c>
      <c r="D39" s="193">
        <v>7.503</v>
      </c>
      <c r="E39" s="193">
        <v>0</v>
      </c>
      <c r="F39" s="193">
        <v>7.503</v>
      </c>
      <c r="G39" s="193">
        <v>0</v>
      </c>
      <c r="H39" s="193">
        <v>0</v>
      </c>
      <c r="I39" s="193">
        <v>0</v>
      </c>
      <c r="J39" s="207"/>
    </row>
    <row r="40" ht="22.5" customHeight="1" spans="1:10">
      <c r="A40" s="108" t="s">
        <v>172</v>
      </c>
      <c r="B40" s="109" t="s">
        <v>112</v>
      </c>
      <c r="C40" s="192" t="s">
        <v>173</v>
      </c>
      <c r="D40" s="193">
        <v>386.522681</v>
      </c>
      <c r="E40" s="193">
        <v>0</v>
      </c>
      <c r="F40" s="193">
        <v>386.522681</v>
      </c>
      <c r="G40" s="193">
        <v>0</v>
      </c>
      <c r="H40" s="193">
        <v>0</v>
      </c>
      <c r="I40" s="193">
        <v>0</v>
      </c>
      <c r="J40" s="207"/>
    </row>
    <row r="41" ht="22.5" customHeight="1" spans="1:10">
      <c r="A41" s="108" t="s">
        <v>174</v>
      </c>
      <c r="B41" s="109" t="s">
        <v>112</v>
      </c>
      <c r="C41" s="192" t="s">
        <v>175</v>
      </c>
      <c r="D41" s="193">
        <v>386.522681</v>
      </c>
      <c r="E41" s="193">
        <v>0</v>
      </c>
      <c r="F41" s="193">
        <v>386.522681</v>
      </c>
      <c r="G41" s="193">
        <v>0</v>
      </c>
      <c r="H41" s="193">
        <v>0</v>
      </c>
      <c r="I41" s="193">
        <v>0</v>
      </c>
      <c r="J41" s="207"/>
    </row>
    <row r="42" ht="22.5" customHeight="1" spans="1:10">
      <c r="A42" s="108" t="s">
        <v>176</v>
      </c>
      <c r="B42" s="109" t="s">
        <v>112</v>
      </c>
      <c r="C42" s="192" t="s">
        <v>177</v>
      </c>
      <c r="D42" s="193">
        <v>33.1255</v>
      </c>
      <c r="E42" s="193">
        <v>0</v>
      </c>
      <c r="F42" s="193">
        <v>33.1255</v>
      </c>
      <c r="G42" s="193">
        <v>0</v>
      </c>
      <c r="H42" s="193">
        <v>0</v>
      </c>
      <c r="I42" s="193">
        <v>0</v>
      </c>
      <c r="J42" s="207"/>
    </row>
    <row r="43" ht="22.5" customHeight="1" spans="1:10">
      <c r="A43" s="108" t="s">
        <v>178</v>
      </c>
      <c r="B43" s="109" t="s">
        <v>112</v>
      </c>
      <c r="C43" s="192" t="s">
        <v>179</v>
      </c>
      <c r="D43" s="193">
        <v>33.1255</v>
      </c>
      <c r="E43" s="193">
        <v>0</v>
      </c>
      <c r="F43" s="193">
        <v>33.1255</v>
      </c>
      <c r="G43" s="193">
        <v>0</v>
      </c>
      <c r="H43" s="193">
        <v>0</v>
      </c>
      <c r="I43" s="193">
        <v>0</v>
      </c>
      <c r="J43" s="207"/>
    </row>
    <row r="44" ht="22.5" customHeight="1" spans="1:10">
      <c r="A44" s="108" t="s">
        <v>180</v>
      </c>
      <c r="B44" s="109" t="s">
        <v>112</v>
      </c>
      <c r="C44" s="192" t="s">
        <v>181</v>
      </c>
      <c r="D44" s="193">
        <v>33.1255</v>
      </c>
      <c r="E44" s="193">
        <v>0</v>
      </c>
      <c r="F44" s="193">
        <v>33.1255</v>
      </c>
      <c r="G44" s="193">
        <v>0</v>
      </c>
      <c r="H44" s="193">
        <v>0</v>
      </c>
      <c r="I44" s="193">
        <v>0</v>
      </c>
      <c r="J44" s="207"/>
    </row>
    <row r="45" ht="22.5" customHeight="1" spans="1:10">
      <c r="A45" s="108" t="s">
        <v>182</v>
      </c>
      <c r="B45" s="109" t="s">
        <v>112</v>
      </c>
      <c r="C45" s="192" t="s">
        <v>183</v>
      </c>
      <c r="D45" s="193">
        <v>54.825594</v>
      </c>
      <c r="E45" s="193">
        <v>54.825594</v>
      </c>
      <c r="F45" s="193">
        <v>0</v>
      </c>
      <c r="G45" s="193">
        <v>0</v>
      </c>
      <c r="H45" s="193">
        <v>0</v>
      </c>
      <c r="I45" s="193">
        <v>0</v>
      </c>
      <c r="J45" s="207"/>
    </row>
    <row r="46" ht="22.5" customHeight="1" spans="1:10">
      <c r="A46" s="108" t="s">
        <v>184</v>
      </c>
      <c r="B46" s="109" t="s">
        <v>112</v>
      </c>
      <c r="C46" s="192" t="s">
        <v>185</v>
      </c>
      <c r="D46" s="193">
        <v>54.825594</v>
      </c>
      <c r="E46" s="193">
        <v>54.825594</v>
      </c>
      <c r="F46" s="193">
        <v>0</v>
      </c>
      <c r="G46" s="193">
        <v>0</v>
      </c>
      <c r="H46" s="193">
        <v>0</v>
      </c>
      <c r="I46" s="193">
        <v>0</v>
      </c>
      <c r="J46" s="207"/>
    </row>
    <row r="47" ht="22.5" customHeight="1" spans="1:10">
      <c r="A47" s="108" t="s">
        <v>186</v>
      </c>
      <c r="B47" s="109" t="s">
        <v>112</v>
      </c>
      <c r="C47" s="192" t="s">
        <v>187</v>
      </c>
      <c r="D47" s="193">
        <v>53.753594</v>
      </c>
      <c r="E47" s="193">
        <v>53.753594</v>
      </c>
      <c r="F47" s="193">
        <v>0</v>
      </c>
      <c r="G47" s="193">
        <v>0</v>
      </c>
      <c r="H47" s="193">
        <v>0</v>
      </c>
      <c r="I47" s="193">
        <v>0</v>
      </c>
      <c r="J47" s="207"/>
    </row>
    <row r="48" ht="22.5" customHeight="1" spans="1:10">
      <c r="A48" s="108" t="s">
        <v>188</v>
      </c>
      <c r="B48" s="109" t="s">
        <v>112</v>
      </c>
      <c r="C48" s="192" t="s">
        <v>189</v>
      </c>
      <c r="D48" s="193">
        <v>1.072</v>
      </c>
      <c r="E48" s="193">
        <v>1.072</v>
      </c>
      <c r="F48" s="193">
        <v>0</v>
      </c>
      <c r="G48" s="193">
        <v>0</v>
      </c>
      <c r="H48" s="193">
        <v>0</v>
      </c>
      <c r="I48" s="193">
        <v>0</v>
      </c>
      <c r="J48" s="207"/>
    </row>
    <row r="49" ht="22.5" customHeight="1" spans="1:10">
      <c r="A49" s="108" t="s">
        <v>190</v>
      </c>
      <c r="B49" s="109" t="s">
        <v>112</v>
      </c>
      <c r="C49" s="192" t="s">
        <v>191</v>
      </c>
      <c r="D49" s="193">
        <v>76.027183</v>
      </c>
      <c r="E49" s="193">
        <v>0</v>
      </c>
      <c r="F49" s="193">
        <v>76.027183</v>
      </c>
      <c r="G49" s="193">
        <v>0</v>
      </c>
      <c r="H49" s="193">
        <v>0</v>
      </c>
      <c r="I49" s="193">
        <v>0</v>
      </c>
      <c r="J49" s="207"/>
    </row>
    <row r="50" ht="22.5" customHeight="1" spans="1:10">
      <c r="A50" s="108" t="s">
        <v>192</v>
      </c>
      <c r="B50" s="109" t="s">
        <v>112</v>
      </c>
      <c r="C50" s="192" t="s">
        <v>191</v>
      </c>
      <c r="D50" s="193">
        <v>76.027183</v>
      </c>
      <c r="E50" s="193">
        <v>0</v>
      </c>
      <c r="F50" s="193">
        <v>76.027183</v>
      </c>
      <c r="G50" s="193">
        <v>0</v>
      </c>
      <c r="H50" s="193">
        <v>0</v>
      </c>
      <c r="I50" s="193">
        <v>0</v>
      </c>
      <c r="J50" s="207"/>
    </row>
    <row r="51" ht="22.5" customHeight="1" spans="1:10">
      <c r="A51" s="108" t="s">
        <v>193</v>
      </c>
      <c r="B51" s="109" t="s">
        <v>112</v>
      </c>
      <c r="C51" s="192" t="s">
        <v>194</v>
      </c>
      <c r="D51" s="193">
        <v>76.027183</v>
      </c>
      <c r="E51" s="193">
        <v>0</v>
      </c>
      <c r="F51" s="193">
        <v>76.027183</v>
      </c>
      <c r="G51" s="193">
        <v>0</v>
      </c>
      <c r="H51" s="193">
        <v>0</v>
      </c>
      <c r="I51" s="193">
        <v>0</v>
      </c>
      <c r="J51" s="207"/>
    </row>
    <row r="52" ht="22.5" customHeight="1" spans="1:10">
      <c r="A52" s="108"/>
      <c r="B52" s="109"/>
      <c r="C52" s="40"/>
      <c r="D52" s="42"/>
      <c r="E52" s="37"/>
      <c r="F52" s="37"/>
      <c r="G52" s="37"/>
      <c r="H52" s="115"/>
      <c r="I52" s="208"/>
      <c r="J52" s="207"/>
    </row>
    <row r="53" ht="22.5" customHeight="1" spans="1:10">
      <c r="A53" s="108"/>
      <c r="B53" s="109"/>
      <c r="C53" s="33"/>
      <c r="D53" s="37"/>
      <c r="E53" s="37"/>
      <c r="F53" s="37"/>
      <c r="G53" s="37"/>
      <c r="H53" s="115"/>
      <c r="I53" s="208"/>
      <c r="J53" s="207"/>
    </row>
    <row r="54" ht="22.5" customHeight="1" spans="1:10">
      <c r="A54" s="108"/>
      <c r="B54" s="109"/>
      <c r="C54" s="33"/>
      <c r="D54" s="37"/>
      <c r="E54" s="37"/>
      <c r="F54" s="37"/>
      <c r="G54" s="37"/>
      <c r="H54" s="115"/>
      <c r="I54" s="208"/>
      <c r="J54" s="207"/>
    </row>
    <row r="55" ht="22.5" customHeight="1" spans="1:10">
      <c r="A55" s="114"/>
      <c r="B55" s="114"/>
      <c r="C55" s="114"/>
      <c r="D55" s="115"/>
      <c r="E55" s="194"/>
      <c r="F55" s="194"/>
      <c r="G55" s="115"/>
      <c r="H55" s="115"/>
      <c r="I55" s="208"/>
      <c r="J55" s="207"/>
    </row>
    <row r="56" ht="22.5" customHeight="1" spans="1:10">
      <c r="A56" s="195"/>
      <c r="B56" s="196"/>
      <c r="C56" s="197"/>
      <c r="D56" s="194"/>
      <c r="E56" s="194"/>
      <c r="F56" s="194"/>
      <c r="G56" s="194"/>
      <c r="H56" s="194"/>
      <c r="I56" s="209"/>
      <c r="J56" s="207"/>
    </row>
    <row r="57" ht="72" customHeight="1" spans="1:9">
      <c r="A57" s="198" t="s">
        <v>203</v>
      </c>
      <c r="B57" s="199"/>
      <c r="C57" s="199"/>
      <c r="D57" s="199"/>
      <c r="E57" s="199"/>
      <c r="F57" s="199"/>
      <c r="G57" s="199"/>
      <c r="H57" s="199"/>
      <c r="I57" s="199"/>
    </row>
    <row r="58" spans="1:1">
      <c r="A58" s="200"/>
    </row>
    <row r="59" spans="1:1">
      <c r="A59" s="200"/>
    </row>
  </sheetData>
  <mergeCells count="15">
    <mergeCell ref="A1:I1"/>
    <mergeCell ref="A4:C4"/>
    <mergeCell ref="A7:C7"/>
    <mergeCell ref="A8:C8"/>
    <mergeCell ref="A55:B55"/>
    <mergeCell ref="A56:B56"/>
    <mergeCell ref="A57:I57"/>
    <mergeCell ref="C5:C6"/>
    <mergeCell ref="D4:D6"/>
    <mergeCell ref="E4:E6"/>
    <mergeCell ref="F4:F6"/>
    <mergeCell ref="G4:G6"/>
    <mergeCell ref="H4:H6"/>
    <mergeCell ref="I4:I6"/>
    <mergeCell ref="A5:B6"/>
  </mergeCells>
  <printOptions horizontalCentered="1"/>
  <pageMargins left="0.349305555555556" right="0.349305555555556" top="0.789583333333333" bottom="0.789583333333333" header="0.509722222222222" footer="0.2"/>
  <pageSetup paperSize="9" orientation="landscape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F32" sqref="F32"/>
    </sheetView>
  </sheetViews>
  <sheetFormatPr defaultColWidth="9" defaultRowHeight="14.25"/>
  <cols>
    <col min="1" max="1" width="36.375" style="120" customWidth="1"/>
    <col min="2" max="2" width="4" style="120" customWidth="1"/>
    <col min="3" max="3" width="16.25" style="120" customWidth="1"/>
    <col min="4" max="4" width="35.75" style="120" customWidth="1"/>
    <col min="5" max="5" width="3.5" style="120" customWidth="1"/>
    <col min="6" max="6" width="15.625" style="120" customWidth="1"/>
    <col min="7" max="7" width="13.875" style="120" customWidth="1"/>
    <col min="8" max="8" width="15.625" style="120" customWidth="1"/>
    <col min="9" max="10" width="9" style="121"/>
    <col min="11" max="16384" width="9" style="120"/>
  </cols>
  <sheetData>
    <row r="1" spans="1:1">
      <c r="A1" s="122"/>
    </row>
    <row r="2" s="117" customFormat="1" ht="18" customHeight="1" spans="1:10">
      <c r="A2" s="123" t="s">
        <v>204</v>
      </c>
      <c r="B2" s="123"/>
      <c r="C2" s="123"/>
      <c r="D2" s="123"/>
      <c r="E2" s="123"/>
      <c r="F2" s="123"/>
      <c r="G2" s="123"/>
      <c r="H2" s="123"/>
      <c r="I2" s="161"/>
      <c r="J2" s="161"/>
    </row>
    <row r="3" ht="9.95" customHeight="1" spans="1:8">
      <c r="A3" s="124"/>
      <c r="B3" s="124"/>
      <c r="C3" s="124"/>
      <c r="D3" s="124"/>
      <c r="E3" s="124"/>
      <c r="F3" s="124"/>
      <c r="G3" s="124"/>
      <c r="H3" s="51" t="s">
        <v>205</v>
      </c>
    </row>
    <row r="4" ht="15" customHeight="1" spans="1:8">
      <c r="A4" s="8" t="s">
        <v>2</v>
      </c>
      <c r="B4" s="124"/>
      <c r="C4" s="124"/>
      <c r="D4" s="124"/>
      <c r="E4" s="124"/>
      <c r="F4" s="124"/>
      <c r="G4" s="124"/>
      <c r="H4" s="51" t="s">
        <v>3</v>
      </c>
    </row>
    <row r="5" s="118" customFormat="1" ht="20.1" customHeight="1" spans="1:10">
      <c r="A5" s="251" t="s">
        <v>4</v>
      </c>
      <c r="B5" s="126"/>
      <c r="C5" s="126"/>
      <c r="D5" s="252" t="s">
        <v>5</v>
      </c>
      <c r="E5" s="126"/>
      <c r="F5" s="127"/>
      <c r="G5" s="127"/>
      <c r="H5" s="128"/>
      <c r="I5" s="162"/>
      <c r="J5" s="162"/>
    </row>
    <row r="6" s="118" customFormat="1" ht="31.5" customHeight="1" spans="1:10">
      <c r="A6" s="253" t="s">
        <v>6</v>
      </c>
      <c r="B6" s="254" t="s">
        <v>7</v>
      </c>
      <c r="C6" s="131" t="s">
        <v>206</v>
      </c>
      <c r="D6" s="255" t="s">
        <v>6</v>
      </c>
      <c r="E6" s="254" t="s">
        <v>7</v>
      </c>
      <c r="F6" s="131" t="s">
        <v>108</v>
      </c>
      <c r="G6" s="132" t="s">
        <v>207</v>
      </c>
      <c r="H6" s="133" t="s">
        <v>208</v>
      </c>
      <c r="I6" s="162"/>
      <c r="J6" s="162"/>
    </row>
    <row r="7" s="118" customFormat="1" ht="20.1" customHeight="1" spans="1:10">
      <c r="A7" s="253" t="s">
        <v>9</v>
      </c>
      <c r="B7" s="131"/>
      <c r="C7" s="255" t="s">
        <v>10</v>
      </c>
      <c r="D7" s="255" t="s">
        <v>9</v>
      </c>
      <c r="E7" s="131"/>
      <c r="F7" s="134">
        <v>2</v>
      </c>
      <c r="G7" s="134">
        <v>3</v>
      </c>
      <c r="H7" s="135">
        <v>4</v>
      </c>
      <c r="I7" s="162"/>
      <c r="J7" s="162"/>
    </row>
    <row r="8" s="118" customFormat="1" ht="20.1" customHeight="1" spans="1:10">
      <c r="A8" s="257" t="s">
        <v>209</v>
      </c>
      <c r="B8" s="258" t="s">
        <v>10</v>
      </c>
      <c r="C8" s="138">
        <v>1642.482106</v>
      </c>
      <c r="D8" s="259" t="s">
        <v>13</v>
      </c>
      <c r="E8" s="140">
        <v>28</v>
      </c>
      <c r="F8" s="141">
        <v>39.248278</v>
      </c>
      <c r="G8" s="141">
        <v>39.248278</v>
      </c>
      <c r="H8" s="142">
        <v>0</v>
      </c>
      <c r="I8" s="162"/>
      <c r="J8" s="162"/>
    </row>
    <row r="9" s="118" customFormat="1" ht="20.1" customHeight="1" spans="1:10">
      <c r="A9" s="143" t="s">
        <v>210</v>
      </c>
      <c r="B9" s="258" t="s">
        <v>11</v>
      </c>
      <c r="C9" s="138">
        <v>0</v>
      </c>
      <c r="D9" s="259" t="s">
        <v>16</v>
      </c>
      <c r="E9" s="140">
        <v>29</v>
      </c>
      <c r="F9" s="141">
        <v>0</v>
      </c>
      <c r="G9" s="141">
        <v>0</v>
      </c>
      <c r="H9" s="142">
        <v>0</v>
      </c>
      <c r="I9" s="162"/>
      <c r="J9" s="162"/>
    </row>
    <row r="10" s="118" customFormat="1" ht="20.1" customHeight="1" spans="1:10">
      <c r="A10" s="143"/>
      <c r="B10" s="258" t="s">
        <v>19</v>
      </c>
      <c r="C10" s="144"/>
      <c r="D10" s="259" t="s">
        <v>20</v>
      </c>
      <c r="E10" s="140">
        <v>30</v>
      </c>
      <c r="F10" s="141">
        <v>0</v>
      </c>
      <c r="G10" s="141">
        <v>0</v>
      </c>
      <c r="H10" s="142">
        <v>0</v>
      </c>
      <c r="I10" s="162"/>
      <c r="J10" s="162"/>
    </row>
    <row r="11" s="118" customFormat="1" ht="20.1" customHeight="1" spans="1:10">
      <c r="A11" s="143"/>
      <c r="B11" s="258" t="s">
        <v>23</v>
      </c>
      <c r="C11" s="144"/>
      <c r="D11" s="259" t="s">
        <v>24</v>
      </c>
      <c r="E11" s="140">
        <v>31</v>
      </c>
      <c r="F11" s="141">
        <v>0</v>
      </c>
      <c r="G11" s="141">
        <v>0</v>
      </c>
      <c r="H11" s="142">
        <v>0</v>
      </c>
      <c r="I11" s="162"/>
      <c r="J11" s="162"/>
    </row>
    <row r="12" s="118" customFormat="1" ht="20.1" customHeight="1" spans="1:10">
      <c r="A12" s="143"/>
      <c r="B12" s="258" t="s">
        <v>27</v>
      </c>
      <c r="C12" s="144"/>
      <c r="D12" s="259" t="s">
        <v>28</v>
      </c>
      <c r="E12" s="140">
        <v>32</v>
      </c>
      <c r="F12" s="141">
        <v>0</v>
      </c>
      <c r="G12" s="141">
        <v>0</v>
      </c>
      <c r="H12" s="142">
        <v>0</v>
      </c>
      <c r="I12" s="162"/>
      <c r="J12" s="162"/>
    </row>
    <row r="13" s="118" customFormat="1" ht="20.1" customHeight="1" spans="1:10">
      <c r="A13" s="143"/>
      <c r="B13" s="258" t="s">
        <v>31</v>
      </c>
      <c r="C13" s="144"/>
      <c r="D13" s="259" t="s">
        <v>32</v>
      </c>
      <c r="E13" s="140">
        <v>33</v>
      </c>
      <c r="F13" s="141">
        <v>0</v>
      </c>
      <c r="G13" s="141">
        <v>0</v>
      </c>
      <c r="H13" s="142">
        <v>0</v>
      </c>
      <c r="I13" s="162"/>
      <c r="J13" s="162"/>
    </row>
    <row r="14" s="118" customFormat="1" ht="20.1" customHeight="1" spans="1:10">
      <c r="A14" s="143"/>
      <c r="B14" s="258" t="s">
        <v>34</v>
      </c>
      <c r="C14" s="144"/>
      <c r="D14" s="145" t="s">
        <v>35</v>
      </c>
      <c r="E14" s="140">
        <v>34</v>
      </c>
      <c r="F14" s="141">
        <v>0</v>
      </c>
      <c r="G14" s="141">
        <v>0</v>
      </c>
      <c r="H14" s="142">
        <v>0</v>
      </c>
      <c r="I14" s="162"/>
      <c r="J14" s="162"/>
    </row>
    <row r="15" s="118" customFormat="1" ht="20.1" customHeight="1" spans="1:10">
      <c r="A15" s="143"/>
      <c r="B15" s="258" t="s">
        <v>37</v>
      </c>
      <c r="C15" s="144"/>
      <c r="D15" s="145" t="s">
        <v>38</v>
      </c>
      <c r="E15" s="140">
        <v>35</v>
      </c>
      <c r="F15" s="141">
        <v>377.899849</v>
      </c>
      <c r="G15" s="141">
        <v>377.899849</v>
      </c>
      <c r="H15" s="142">
        <v>0</v>
      </c>
      <c r="I15" s="162"/>
      <c r="J15" s="162"/>
    </row>
    <row r="16" s="118" customFormat="1" ht="20.1" customHeight="1" spans="1:10">
      <c r="A16" s="143"/>
      <c r="B16" s="258" t="s">
        <v>40</v>
      </c>
      <c r="C16" s="144"/>
      <c r="D16" s="145" t="s">
        <v>41</v>
      </c>
      <c r="E16" s="140">
        <v>36</v>
      </c>
      <c r="F16" s="141">
        <v>21.749749</v>
      </c>
      <c r="G16" s="141">
        <v>21.749749</v>
      </c>
      <c r="H16" s="142">
        <v>0</v>
      </c>
      <c r="I16" s="162"/>
      <c r="J16" s="162"/>
    </row>
    <row r="17" s="118" customFormat="1" ht="20.1" customHeight="1" spans="1:10">
      <c r="A17" s="143"/>
      <c r="B17" s="258" t="s">
        <v>43</v>
      </c>
      <c r="C17" s="144"/>
      <c r="D17" s="145" t="s">
        <v>44</v>
      </c>
      <c r="E17" s="140">
        <v>37</v>
      </c>
      <c r="F17" s="141">
        <v>159.455</v>
      </c>
      <c r="G17" s="141">
        <v>159.455</v>
      </c>
      <c r="H17" s="142">
        <v>0</v>
      </c>
      <c r="I17" s="162"/>
      <c r="J17" s="162"/>
    </row>
    <row r="18" s="118" customFormat="1" ht="20.1" customHeight="1" spans="1:10">
      <c r="A18" s="143"/>
      <c r="B18" s="258" t="s">
        <v>46</v>
      </c>
      <c r="C18" s="144"/>
      <c r="D18" s="145" t="s">
        <v>47</v>
      </c>
      <c r="E18" s="140">
        <v>38</v>
      </c>
      <c r="F18" s="141">
        <v>1183.08331</v>
      </c>
      <c r="G18" s="141">
        <v>1183.08331</v>
      </c>
      <c r="H18" s="142">
        <v>0</v>
      </c>
      <c r="I18" s="162"/>
      <c r="J18" s="162"/>
    </row>
    <row r="19" s="118" customFormat="1" ht="20.1" customHeight="1" spans="1:10">
      <c r="A19" s="143"/>
      <c r="B19" s="258" t="s">
        <v>49</v>
      </c>
      <c r="C19" s="144"/>
      <c r="D19" s="145" t="s">
        <v>50</v>
      </c>
      <c r="E19" s="140">
        <v>39</v>
      </c>
      <c r="F19" s="141">
        <v>33.1255</v>
      </c>
      <c r="G19" s="141">
        <v>33.1255</v>
      </c>
      <c r="H19" s="142">
        <v>0</v>
      </c>
      <c r="I19" s="162"/>
      <c r="J19" s="162"/>
    </row>
    <row r="20" s="118" customFormat="1" ht="20.1" customHeight="1" spans="1:10">
      <c r="A20" s="143"/>
      <c r="B20" s="258" t="s">
        <v>52</v>
      </c>
      <c r="C20" s="144"/>
      <c r="D20" s="145" t="s">
        <v>53</v>
      </c>
      <c r="E20" s="140">
        <v>40</v>
      </c>
      <c r="F20" s="141">
        <v>0</v>
      </c>
      <c r="G20" s="141">
        <v>0</v>
      </c>
      <c r="H20" s="142">
        <v>0</v>
      </c>
      <c r="I20" s="162"/>
      <c r="J20" s="162"/>
    </row>
    <row r="21" s="118" customFormat="1" ht="20.1" customHeight="1" spans="1:10">
      <c r="A21" s="143"/>
      <c r="B21" s="258" t="s">
        <v>55</v>
      </c>
      <c r="C21" s="144"/>
      <c r="D21" s="145" t="s">
        <v>56</v>
      </c>
      <c r="E21" s="140">
        <v>41</v>
      </c>
      <c r="F21" s="141">
        <v>0</v>
      </c>
      <c r="G21" s="141">
        <v>0</v>
      </c>
      <c r="H21" s="142">
        <v>0</v>
      </c>
      <c r="I21" s="162"/>
      <c r="J21" s="162"/>
    </row>
    <row r="22" s="118" customFormat="1" ht="20.1" customHeight="1" spans="1:10">
      <c r="A22" s="143"/>
      <c r="B22" s="258" t="s">
        <v>58</v>
      </c>
      <c r="C22" s="144"/>
      <c r="D22" s="145" t="s">
        <v>59</v>
      </c>
      <c r="E22" s="140">
        <v>42</v>
      </c>
      <c r="F22" s="141">
        <v>0</v>
      </c>
      <c r="G22" s="141">
        <v>0</v>
      </c>
      <c r="H22" s="142">
        <v>0</v>
      </c>
      <c r="I22" s="162"/>
      <c r="J22" s="162"/>
    </row>
    <row r="23" s="118" customFormat="1" ht="20.1" customHeight="1" spans="1:10">
      <c r="A23" s="143"/>
      <c r="B23" s="258" t="s">
        <v>61</v>
      </c>
      <c r="C23" s="144"/>
      <c r="D23" s="145" t="s">
        <v>62</v>
      </c>
      <c r="E23" s="140">
        <v>43</v>
      </c>
      <c r="F23" s="141">
        <v>0</v>
      </c>
      <c r="G23" s="141">
        <v>0</v>
      </c>
      <c r="H23" s="142">
        <v>0</v>
      </c>
      <c r="I23" s="162"/>
      <c r="J23" s="162"/>
    </row>
    <row r="24" s="118" customFormat="1" ht="20.1" customHeight="1" spans="1:10">
      <c r="A24" s="143"/>
      <c r="B24" s="258" t="s">
        <v>64</v>
      </c>
      <c r="C24" s="144"/>
      <c r="D24" s="145" t="s">
        <v>65</v>
      </c>
      <c r="E24" s="140">
        <v>44</v>
      </c>
      <c r="F24" s="141">
        <v>0</v>
      </c>
      <c r="G24" s="141">
        <v>0</v>
      </c>
      <c r="H24" s="142">
        <v>0</v>
      </c>
      <c r="I24" s="162"/>
      <c r="J24" s="162"/>
    </row>
    <row r="25" s="118" customFormat="1" ht="20.1" customHeight="1" spans="1:10">
      <c r="A25" s="143"/>
      <c r="B25" s="258" t="s">
        <v>67</v>
      </c>
      <c r="C25" s="144"/>
      <c r="D25" s="145" t="s">
        <v>68</v>
      </c>
      <c r="E25" s="140">
        <v>45</v>
      </c>
      <c r="F25" s="141">
        <v>0</v>
      </c>
      <c r="G25" s="141">
        <v>0</v>
      </c>
      <c r="H25" s="142">
        <v>0</v>
      </c>
      <c r="I25" s="162"/>
      <c r="J25" s="162"/>
    </row>
    <row r="26" s="118" customFormat="1" ht="20.1" customHeight="1" spans="1:10">
      <c r="A26" s="143"/>
      <c r="B26" s="258" t="s">
        <v>70</v>
      </c>
      <c r="C26" s="144"/>
      <c r="D26" s="145" t="s">
        <v>71</v>
      </c>
      <c r="E26" s="140">
        <v>46</v>
      </c>
      <c r="F26" s="141">
        <v>54.825594</v>
      </c>
      <c r="G26" s="141">
        <v>54.825594</v>
      </c>
      <c r="H26" s="142">
        <v>0</v>
      </c>
      <c r="I26" s="162"/>
      <c r="J26" s="162"/>
    </row>
    <row r="27" s="118" customFormat="1" ht="20.1" customHeight="1" spans="1:10">
      <c r="A27" s="143"/>
      <c r="B27" s="258" t="s">
        <v>73</v>
      </c>
      <c r="C27" s="144"/>
      <c r="D27" s="145" t="s">
        <v>74</v>
      </c>
      <c r="E27" s="140">
        <v>47</v>
      </c>
      <c r="F27" s="141">
        <v>0</v>
      </c>
      <c r="G27" s="141">
        <v>0</v>
      </c>
      <c r="H27" s="142">
        <v>0</v>
      </c>
      <c r="I27" s="162"/>
      <c r="J27" s="162"/>
    </row>
    <row r="28" s="118" customFormat="1" ht="20.1" customHeight="1" spans="1:10">
      <c r="A28" s="143"/>
      <c r="B28" s="258" t="s">
        <v>76</v>
      </c>
      <c r="C28" s="144"/>
      <c r="D28" s="145" t="s">
        <v>77</v>
      </c>
      <c r="E28" s="140">
        <v>48</v>
      </c>
      <c r="F28" s="141">
        <v>76.027183</v>
      </c>
      <c r="G28" s="141">
        <v>76.027183</v>
      </c>
      <c r="H28" s="142">
        <v>0</v>
      </c>
      <c r="I28" s="162"/>
      <c r="J28" s="162"/>
    </row>
    <row r="29" s="118" customFormat="1" ht="20.1" customHeight="1" spans="1:10">
      <c r="A29" s="260" t="s">
        <v>79</v>
      </c>
      <c r="B29" s="258" t="s">
        <v>80</v>
      </c>
      <c r="C29" s="138">
        <v>1642.482106</v>
      </c>
      <c r="D29" s="261" t="s">
        <v>81</v>
      </c>
      <c r="E29" s="140">
        <v>49</v>
      </c>
      <c r="F29" s="141">
        <v>1945.414463</v>
      </c>
      <c r="G29" s="141">
        <v>1945.414463</v>
      </c>
      <c r="H29" s="142">
        <v>0</v>
      </c>
      <c r="I29" s="162"/>
      <c r="J29" s="162"/>
    </row>
    <row r="30" s="118" customFormat="1" ht="20.1" customHeight="1" spans="1:10">
      <c r="A30" s="148" t="s">
        <v>211</v>
      </c>
      <c r="B30" s="258" t="s">
        <v>84</v>
      </c>
      <c r="C30" s="138">
        <v>472.681746</v>
      </c>
      <c r="D30" s="149" t="s">
        <v>212</v>
      </c>
      <c r="E30" s="140">
        <v>50</v>
      </c>
      <c r="F30" s="141">
        <v>169.749389</v>
      </c>
      <c r="G30" s="141">
        <v>169.749389</v>
      </c>
      <c r="H30" s="142">
        <v>0</v>
      </c>
      <c r="I30" s="162"/>
      <c r="J30" s="162"/>
    </row>
    <row r="31" s="118" customFormat="1" ht="20.1" customHeight="1" spans="1:10">
      <c r="A31" s="148" t="s">
        <v>213</v>
      </c>
      <c r="B31" s="258" t="s">
        <v>88</v>
      </c>
      <c r="C31" s="138">
        <v>472.681746</v>
      </c>
      <c r="D31" s="150"/>
      <c r="E31" s="140">
        <v>51</v>
      </c>
      <c r="F31" s="141" t="s">
        <v>112</v>
      </c>
      <c r="G31" s="141" t="s">
        <v>112</v>
      </c>
      <c r="H31" s="151" t="s">
        <v>112</v>
      </c>
      <c r="I31" s="162"/>
      <c r="J31" s="162"/>
    </row>
    <row r="32" s="118" customFormat="1" ht="20.1" customHeight="1" spans="1:10">
      <c r="A32" s="152" t="s">
        <v>214</v>
      </c>
      <c r="B32" s="258" t="s">
        <v>91</v>
      </c>
      <c r="C32" s="138">
        <v>0</v>
      </c>
      <c r="D32" s="153"/>
      <c r="E32" s="140">
        <v>52</v>
      </c>
      <c r="F32" s="141" t="s">
        <v>112</v>
      </c>
      <c r="G32" s="141" t="s">
        <v>112</v>
      </c>
      <c r="H32" s="151" t="s">
        <v>112</v>
      </c>
      <c r="I32" s="162"/>
      <c r="J32" s="162"/>
    </row>
    <row r="33" s="118" customFormat="1" ht="20.1" customHeight="1" spans="1:10">
      <c r="A33" s="152"/>
      <c r="B33" s="258" t="s">
        <v>94</v>
      </c>
      <c r="C33" s="138" t="s">
        <v>112</v>
      </c>
      <c r="D33" s="153"/>
      <c r="E33" s="140">
        <v>53</v>
      </c>
      <c r="F33" s="141" t="s">
        <v>112</v>
      </c>
      <c r="G33" s="141" t="s">
        <v>112</v>
      </c>
      <c r="H33" s="151" t="s">
        <v>112</v>
      </c>
      <c r="I33" s="162"/>
      <c r="J33" s="162"/>
    </row>
    <row r="34" s="119" customFormat="1" ht="20.1" customHeight="1" spans="1:10">
      <c r="A34" s="262" t="s">
        <v>93</v>
      </c>
      <c r="B34" s="263" t="s">
        <v>14</v>
      </c>
      <c r="C34" s="138">
        <v>2115.163852</v>
      </c>
      <c r="D34" s="264" t="s">
        <v>93</v>
      </c>
      <c r="E34" s="157">
        <v>54</v>
      </c>
      <c r="F34" s="141">
        <v>2115.163852</v>
      </c>
      <c r="G34" s="141">
        <v>2115.163852</v>
      </c>
      <c r="H34" s="142">
        <v>0</v>
      </c>
      <c r="I34" s="163"/>
      <c r="J34" s="163"/>
    </row>
    <row r="35" ht="76.5" customHeight="1" spans="1:8">
      <c r="A35" s="158" t="s">
        <v>215</v>
      </c>
      <c r="B35" s="159"/>
      <c r="C35" s="159"/>
      <c r="D35" s="159"/>
      <c r="E35" s="159"/>
      <c r="F35" s="159"/>
      <c r="G35" s="160"/>
      <c r="H35" s="159"/>
    </row>
  </sheetData>
  <mergeCells count="4">
    <mergeCell ref="A2:H2"/>
    <mergeCell ref="A5:C5"/>
    <mergeCell ref="D5:H5"/>
    <mergeCell ref="A35:H35"/>
  </mergeCells>
  <printOptions horizontalCentered="1"/>
  <pageMargins left="0.349305555555556" right="0.349305555555556" top="0.589583333333333" bottom="0.789583333333333" header="0.509722222222222" footer="0.2"/>
  <pageSetup paperSize="9" scale="64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workbookViewId="0">
      <selection activeCell="D14" sqref="D14"/>
    </sheetView>
  </sheetViews>
  <sheetFormatPr defaultColWidth="9" defaultRowHeight="14.25"/>
  <cols>
    <col min="1" max="1" width="7.375" style="5" customWidth="1"/>
    <col min="2" max="2" width="6.25" style="5" customWidth="1"/>
    <col min="3" max="3" width="28.875" style="5" customWidth="1"/>
    <col min="4" max="6" width="22.875" style="5" customWidth="1"/>
    <col min="7" max="16384" width="9" style="5"/>
  </cols>
  <sheetData>
    <row r="1" s="1" customFormat="1" ht="30" customHeight="1" spans="1:6">
      <c r="A1" s="6" t="s">
        <v>216</v>
      </c>
      <c r="B1" s="6"/>
      <c r="C1" s="6"/>
      <c r="D1" s="6"/>
      <c r="E1" s="6"/>
      <c r="F1" s="6"/>
    </row>
    <row r="2" s="2" customFormat="1" ht="11.1" customHeight="1" spans="1:6">
      <c r="A2" s="7"/>
      <c r="B2" s="7"/>
      <c r="C2" s="7"/>
      <c r="F2" s="51" t="s">
        <v>217</v>
      </c>
    </row>
    <row r="3" s="2" customFormat="1" ht="15" customHeight="1" spans="1:6">
      <c r="A3" s="8" t="s">
        <v>2</v>
      </c>
      <c r="B3" s="7"/>
      <c r="C3" s="7"/>
      <c r="D3" s="9"/>
      <c r="E3" s="9"/>
      <c r="F3" s="51" t="s">
        <v>3</v>
      </c>
    </row>
    <row r="4" s="3" customFormat="1" ht="20.25" customHeight="1" spans="1:6">
      <c r="A4" s="11" t="s">
        <v>218</v>
      </c>
      <c r="B4" s="12"/>
      <c r="C4" s="12"/>
      <c r="D4" s="13" t="s">
        <v>81</v>
      </c>
      <c r="E4" s="14" t="s">
        <v>219</v>
      </c>
      <c r="F4" s="52" t="s">
        <v>199</v>
      </c>
    </row>
    <row r="5" s="3" customFormat="1" ht="24.75" customHeight="1" spans="1:6">
      <c r="A5" s="17" t="s">
        <v>105</v>
      </c>
      <c r="B5" s="18"/>
      <c r="C5" s="18" t="s">
        <v>106</v>
      </c>
      <c r="D5" s="19"/>
      <c r="E5" s="20"/>
      <c r="F5" s="53"/>
    </row>
    <row r="6" s="3" customFormat="1" ht="18" customHeight="1" spans="1:6">
      <c r="A6" s="17"/>
      <c r="B6" s="18"/>
      <c r="C6" s="18"/>
      <c r="D6" s="19"/>
      <c r="E6" s="20"/>
      <c r="F6" s="53"/>
    </row>
    <row r="7" s="3" customFormat="1" ht="22.5" customHeight="1" spans="1:6">
      <c r="A7" s="17"/>
      <c r="B7" s="18"/>
      <c r="C7" s="18"/>
      <c r="D7" s="21"/>
      <c r="E7" s="22"/>
      <c r="F7" s="54"/>
    </row>
    <row r="8" s="3" customFormat="1" ht="22.5" customHeight="1" spans="1:6">
      <c r="A8" s="23" t="s">
        <v>107</v>
      </c>
      <c r="B8" s="24"/>
      <c r="C8" s="25"/>
      <c r="D8" s="18">
        <v>1</v>
      </c>
      <c r="E8" s="18">
        <v>2</v>
      </c>
      <c r="F8" s="55">
        <v>3</v>
      </c>
    </row>
    <row r="9" s="3" customFormat="1" ht="22.5" customHeight="1" spans="1:6">
      <c r="A9" s="106" t="s">
        <v>108</v>
      </c>
      <c r="B9" s="107"/>
      <c r="C9" s="25"/>
      <c r="D9" s="37">
        <v>1642.482106</v>
      </c>
      <c r="E9" s="37">
        <v>1002.992924</v>
      </c>
      <c r="F9" s="37">
        <v>639.489182</v>
      </c>
    </row>
    <row r="10" s="4" customFormat="1" ht="22.5" customHeight="1" spans="1:6">
      <c r="A10" s="108" t="s">
        <v>109</v>
      </c>
      <c r="B10" s="109" t="s">
        <v>112</v>
      </c>
      <c r="C10" s="110" t="s">
        <v>110</v>
      </c>
      <c r="D10" s="111">
        <v>39.248278</v>
      </c>
      <c r="E10" s="111">
        <v>0</v>
      </c>
      <c r="F10" s="111">
        <v>39.248278</v>
      </c>
    </row>
    <row r="11" s="4" customFormat="1" ht="22.5" customHeight="1" spans="1:6">
      <c r="A11" s="108" t="s">
        <v>111</v>
      </c>
      <c r="B11" s="109" t="s">
        <v>112</v>
      </c>
      <c r="C11" s="110" t="s">
        <v>113</v>
      </c>
      <c r="D11" s="111">
        <v>39.248278</v>
      </c>
      <c r="E11" s="111">
        <v>0</v>
      </c>
      <c r="F11" s="111">
        <v>39.248278</v>
      </c>
    </row>
    <row r="12" s="4" customFormat="1" ht="22.5" customHeight="1" spans="1:6">
      <c r="A12" s="108" t="s">
        <v>114</v>
      </c>
      <c r="B12" s="109" t="s">
        <v>112</v>
      </c>
      <c r="C12" s="110" t="s">
        <v>115</v>
      </c>
      <c r="D12" s="111">
        <v>39.248278</v>
      </c>
      <c r="E12" s="111">
        <v>0</v>
      </c>
      <c r="F12" s="111">
        <v>39.248278</v>
      </c>
    </row>
    <row r="13" s="4" customFormat="1" ht="22.5" customHeight="1" spans="1:6">
      <c r="A13" s="108" t="s">
        <v>116</v>
      </c>
      <c r="B13" s="109" t="s">
        <v>112</v>
      </c>
      <c r="C13" s="109" t="s">
        <v>117</v>
      </c>
      <c r="D13" s="111">
        <v>377.899849</v>
      </c>
      <c r="E13" s="111">
        <v>377.899849</v>
      </c>
      <c r="F13" s="111">
        <v>0</v>
      </c>
    </row>
    <row r="14" s="4" customFormat="1" ht="22.5" customHeight="1" spans="1:6">
      <c r="A14" s="108" t="s">
        <v>118</v>
      </c>
      <c r="B14" s="109" t="s">
        <v>112</v>
      </c>
      <c r="C14" s="110" t="s">
        <v>119</v>
      </c>
      <c r="D14" s="111">
        <v>374.037499</v>
      </c>
      <c r="E14" s="111">
        <v>374.037499</v>
      </c>
      <c r="F14" s="111">
        <v>0</v>
      </c>
    </row>
    <row r="15" s="4" customFormat="1" ht="22.5" customHeight="1" spans="1:6">
      <c r="A15" s="108" t="s">
        <v>120</v>
      </c>
      <c r="B15" s="109" t="s">
        <v>112</v>
      </c>
      <c r="C15" s="110" t="s">
        <v>121</v>
      </c>
      <c r="D15" s="111">
        <v>374.037499</v>
      </c>
      <c r="E15" s="111">
        <v>374.037499</v>
      </c>
      <c r="F15" s="111">
        <v>0</v>
      </c>
    </row>
    <row r="16" s="4" customFormat="1" ht="22.5" customHeight="1" spans="1:6">
      <c r="A16" s="108" t="s">
        <v>122</v>
      </c>
      <c r="B16" s="109" t="s">
        <v>112</v>
      </c>
      <c r="C16" s="110" t="s">
        <v>123</v>
      </c>
      <c r="D16" s="111">
        <v>1.86235</v>
      </c>
      <c r="E16" s="111">
        <v>1.86235</v>
      </c>
      <c r="F16" s="111">
        <v>0</v>
      </c>
    </row>
    <row r="17" s="4" customFormat="1" ht="22.5" customHeight="1" spans="1:6">
      <c r="A17" s="108" t="s">
        <v>124</v>
      </c>
      <c r="B17" s="109" t="s">
        <v>112</v>
      </c>
      <c r="C17" s="110" t="s">
        <v>125</v>
      </c>
      <c r="D17" s="111">
        <v>1.86235</v>
      </c>
      <c r="E17" s="111">
        <v>1.86235</v>
      </c>
      <c r="F17" s="111">
        <v>0</v>
      </c>
    </row>
    <row r="18" s="4" customFormat="1" ht="22.5" customHeight="1" spans="1:6">
      <c r="A18" s="108" t="s">
        <v>126</v>
      </c>
      <c r="B18" s="109" t="s">
        <v>112</v>
      </c>
      <c r="C18" s="110" t="s">
        <v>127</v>
      </c>
      <c r="D18" s="111">
        <v>2</v>
      </c>
      <c r="E18" s="111">
        <v>2</v>
      </c>
      <c r="F18" s="111">
        <v>0</v>
      </c>
    </row>
    <row r="19" s="4" customFormat="1" ht="22.5" customHeight="1" spans="1:6">
      <c r="A19" s="108" t="s">
        <v>128</v>
      </c>
      <c r="B19" s="109" t="s">
        <v>112</v>
      </c>
      <c r="C19" s="110" t="s">
        <v>129</v>
      </c>
      <c r="D19" s="111">
        <v>2</v>
      </c>
      <c r="E19" s="111">
        <v>2</v>
      </c>
      <c r="F19" s="111">
        <v>0</v>
      </c>
    </row>
    <row r="20" s="4" customFormat="1" ht="22.5" customHeight="1" spans="1:6">
      <c r="A20" s="108" t="s">
        <v>130</v>
      </c>
      <c r="B20" s="109" t="s">
        <v>112</v>
      </c>
      <c r="C20" s="110" t="s">
        <v>131</v>
      </c>
      <c r="D20" s="111">
        <v>21.749749</v>
      </c>
      <c r="E20" s="111">
        <v>21.749749</v>
      </c>
      <c r="F20" s="111">
        <v>0</v>
      </c>
    </row>
    <row r="21" s="4" customFormat="1" ht="22.5" customHeight="1" spans="1:6">
      <c r="A21" s="108" t="s">
        <v>132</v>
      </c>
      <c r="B21" s="109" t="s">
        <v>112</v>
      </c>
      <c r="C21" s="110" t="s">
        <v>133</v>
      </c>
      <c r="D21" s="111">
        <v>21.717749</v>
      </c>
      <c r="E21" s="111">
        <v>21.717749</v>
      </c>
      <c r="F21" s="111">
        <v>0</v>
      </c>
    </row>
    <row r="22" s="4" customFormat="1" ht="22.5" customHeight="1" spans="1:6">
      <c r="A22" s="108" t="s">
        <v>134</v>
      </c>
      <c r="B22" s="109" t="s">
        <v>112</v>
      </c>
      <c r="C22" s="110" t="s">
        <v>135</v>
      </c>
      <c r="D22" s="111">
        <v>10.17</v>
      </c>
      <c r="E22" s="111">
        <v>10.17</v>
      </c>
      <c r="F22" s="111">
        <v>0</v>
      </c>
    </row>
    <row r="23" s="4" customFormat="1" ht="22.5" customHeight="1" spans="1:6">
      <c r="A23" s="108" t="s">
        <v>136</v>
      </c>
      <c r="B23" s="109" t="s">
        <v>112</v>
      </c>
      <c r="C23" s="110" t="s">
        <v>137</v>
      </c>
      <c r="D23" s="111">
        <v>4.37</v>
      </c>
      <c r="E23" s="111">
        <v>4.37</v>
      </c>
      <c r="F23" s="111">
        <v>0</v>
      </c>
    </row>
    <row r="24" s="4" customFormat="1" ht="22.5" customHeight="1" spans="1:6">
      <c r="A24" s="108" t="s">
        <v>138</v>
      </c>
      <c r="B24" s="109" t="s">
        <v>112</v>
      </c>
      <c r="C24" s="110" t="s">
        <v>139</v>
      </c>
      <c r="D24" s="111">
        <v>7.177749</v>
      </c>
      <c r="E24" s="111">
        <v>7.177749</v>
      </c>
      <c r="F24" s="111">
        <v>0</v>
      </c>
    </row>
    <row r="25" s="4" customFormat="1" ht="22.5" customHeight="1" spans="1:6">
      <c r="A25" s="108" t="s">
        <v>140</v>
      </c>
      <c r="B25" s="109" t="s">
        <v>112</v>
      </c>
      <c r="C25" s="110" t="s">
        <v>141</v>
      </c>
      <c r="D25" s="111">
        <v>0.032</v>
      </c>
      <c r="E25" s="111">
        <v>0.032</v>
      </c>
      <c r="F25" s="111">
        <v>0</v>
      </c>
    </row>
    <row r="26" s="4" customFormat="1" ht="22.5" customHeight="1" spans="1:6">
      <c r="A26" s="108" t="s">
        <v>142</v>
      </c>
      <c r="B26" s="109" t="s">
        <v>112</v>
      </c>
      <c r="C26" s="110" t="s">
        <v>143</v>
      </c>
      <c r="D26" s="111">
        <v>0.032</v>
      </c>
      <c r="E26" s="111">
        <v>0.032</v>
      </c>
      <c r="F26" s="111">
        <v>0</v>
      </c>
    </row>
    <row r="27" s="4" customFormat="1" ht="22.5" customHeight="1" spans="1:6">
      <c r="A27" s="108" t="s">
        <v>144</v>
      </c>
      <c r="B27" s="109" t="s">
        <v>112</v>
      </c>
      <c r="C27" s="110" t="s">
        <v>145</v>
      </c>
      <c r="D27" s="111">
        <v>159.455</v>
      </c>
      <c r="E27" s="111">
        <v>0</v>
      </c>
      <c r="F27" s="111">
        <v>159.455</v>
      </c>
    </row>
    <row r="28" s="4" customFormat="1" ht="22.5" customHeight="1" spans="1:6">
      <c r="A28" s="108" t="s">
        <v>146</v>
      </c>
      <c r="B28" s="109" t="s">
        <v>112</v>
      </c>
      <c r="C28" s="110" t="s">
        <v>147</v>
      </c>
      <c r="D28" s="111">
        <v>159.455</v>
      </c>
      <c r="E28" s="111">
        <v>0</v>
      </c>
      <c r="F28" s="111">
        <v>159.455</v>
      </c>
    </row>
    <row r="29" s="4" customFormat="1" ht="22.5" customHeight="1" spans="1:6">
      <c r="A29" s="108" t="s">
        <v>148</v>
      </c>
      <c r="B29" s="109" t="s">
        <v>112</v>
      </c>
      <c r="C29" s="110" t="s">
        <v>149</v>
      </c>
      <c r="D29" s="111">
        <v>159.455</v>
      </c>
      <c r="E29" s="111">
        <v>0</v>
      </c>
      <c r="F29" s="111">
        <v>159.455</v>
      </c>
    </row>
    <row r="30" s="4" customFormat="1" ht="22.5" customHeight="1" spans="1:6">
      <c r="A30" s="108" t="s">
        <v>150</v>
      </c>
      <c r="B30" s="109" t="s">
        <v>112</v>
      </c>
      <c r="C30" s="110" t="s">
        <v>151</v>
      </c>
      <c r="D30" s="111">
        <v>947.21534</v>
      </c>
      <c r="E30" s="111">
        <v>548.517732</v>
      </c>
      <c r="F30" s="111">
        <v>398.697608</v>
      </c>
    </row>
    <row r="31" s="4" customFormat="1" ht="22.5" customHeight="1" spans="1:6">
      <c r="A31" s="108" t="s">
        <v>152</v>
      </c>
      <c r="B31" s="109" t="s">
        <v>112</v>
      </c>
      <c r="C31" s="110" t="s">
        <v>153</v>
      </c>
      <c r="D31" s="111">
        <v>825.95839</v>
      </c>
      <c r="E31" s="111">
        <v>548.517732</v>
      </c>
      <c r="F31" s="111">
        <v>277.440658</v>
      </c>
    </row>
    <row r="32" s="4" customFormat="1" ht="22.5" customHeight="1" spans="1:6">
      <c r="A32" s="108" t="s">
        <v>154</v>
      </c>
      <c r="B32" s="109" t="s">
        <v>112</v>
      </c>
      <c r="C32" s="110" t="s">
        <v>155</v>
      </c>
      <c r="D32" s="111">
        <v>548.517732</v>
      </c>
      <c r="E32" s="111">
        <v>548.517732</v>
      </c>
      <c r="F32" s="111">
        <v>0</v>
      </c>
    </row>
    <row r="33" s="4" customFormat="1" ht="22.5" customHeight="1" spans="1:6">
      <c r="A33" s="108" t="s">
        <v>156</v>
      </c>
      <c r="B33" s="109" t="s">
        <v>112</v>
      </c>
      <c r="C33" s="110" t="s">
        <v>157</v>
      </c>
      <c r="D33" s="111">
        <v>12.054</v>
      </c>
      <c r="E33" s="111">
        <v>0</v>
      </c>
      <c r="F33" s="111">
        <v>12.054</v>
      </c>
    </row>
    <row r="34" s="4" customFormat="1" ht="22.5" customHeight="1" spans="1:6">
      <c r="A34" s="108" t="s">
        <v>158</v>
      </c>
      <c r="B34" s="109" t="s">
        <v>112</v>
      </c>
      <c r="C34" s="110" t="s">
        <v>159</v>
      </c>
      <c r="D34" s="111">
        <v>265.386658</v>
      </c>
      <c r="E34" s="111">
        <v>0</v>
      </c>
      <c r="F34" s="111">
        <v>265.386658</v>
      </c>
    </row>
    <row r="35" s="4" customFormat="1" ht="22.5" customHeight="1" spans="1:6">
      <c r="A35" s="108" t="s">
        <v>160</v>
      </c>
      <c r="B35" s="109" t="s">
        <v>112</v>
      </c>
      <c r="C35" s="110" t="s">
        <v>161</v>
      </c>
      <c r="D35" s="111">
        <v>8</v>
      </c>
      <c r="E35" s="111">
        <v>0</v>
      </c>
      <c r="F35" s="111">
        <v>8</v>
      </c>
    </row>
    <row r="36" s="4" customFormat="1" ht="22.5" customHeight="1" spans="1:6">
      <c r="A36" s="108" t="s">
        <v>162</v>
      </c>
      <c r="B36" s="109" t="s">
        <v>112</v>
      </c>
      <c r="C36" s="110" t="s">
        <v>163</v>
      </c>
      <c r="D36" s="111">
        <v>8</v>
      </c>
      <c r="E36" s="111">
        <v>0</v>
      </c>
      <c r="F36" s="111">
        <v>8</v>
      </c>
    </row>
    <row r="37" s="4" customFormat="1" ht="22.5" customHeight="1" spans="1:6">
      <c r="A37" s="108" t="s">
        <v>164</v>
      </c>
      <c r="B37" s="109" t="s">
        <v>112</v>
      </c>
      <c r="C37" s="110" t="s">
        <v>165</v>
      </c>
      <c r="D37" s="111">
        <v>10</v>
      </c>
      <c r="E37" s="111">
        <v>0</v>
      </c>
      <c r="F37" s="111">
        <v>10</v>
      </c>
    </row>
    <row r="38" s="4" customFormat="1" ht="22.5" customHeight="1" spans="1:6">
      <c r="A38" s="108" t="s">
        <v>166</v>
      </c>
      <c r="B38" s="109" t="s">
        <v>112</v>
      </c>
      <c r="C38" s="110" t="s">
        <v>167</v>
      </c>
      <c r="D38" s="111">
        <v>10</v>
      </c>
      <c r="E38" s="111">
        <v>0</v>
      </c>
      <c r="F38" s="111">
        <v>10</v>
      </c>
    </row>
    <row r="39" s="4" customFormat="1" ht="22.5" customHeight="1" spans="1:6">
      <c r="A39" s="108" t="s">
        <v>168</v>
      </c>
      <c r="B39" s="109" t="s">
        <v>112</v>
      </c>
      <c r="C39" s="110" t="s">
        <v>169</v>
      </c>
      <c r="D39" s="111">
        <v>7.503</v>
      </c>
      <c r="E39" s="111">
        <v>0</v>
      </c>
      <c r="F39" s="111">
        <v>7.503</v>
      </c>
    </row>
    <row r="40" s="4" customFormat="1" ht="22.5" customHeight="1" spans="1:6">
      <c r="A40" s="108" t="s">
        <v>170</v>
      </c>
      <c r="B40" s="109" t="s">
        <v>112</v>
      </c>
      <c r="C40" s="110" t="s">
        <v>171</v>
      </c>
      <c r="D40" s="111">
        <v>7.503</v>
      </c>
      <c r="E40" s="111">
        <v>0</v>
      </c>
      <c r="F40" s="111">
        <v>7.503</v>
      </c>
    </row>
    <row r="41" s="4" customFormat="1" ht="22.5" customHeight="1" spans="1:6">
      <c r="A41" s="108" t="s">
        <v>172</v>
      </c>
      <c r="B41" s="109" t="s">
        <v>112</v>
      </c>
      <c r="C41" s="110" t="s">
        <v>173</v>
      </c>
      <c r="D41" s="111">
        <v>95.75395</v>
      </c>
      <c r="E41" s="111">
        <v>0</v>
      </c>
      <c r="F41" s="111">
        <v>95.75395</v>
      </c>
    </row>
    <row r="42" s="4" customFormat="1" ht="22.5" customHeight="1" spans="1:6">
      <c r="A42" s="108" t="s">
        <v>174</v>
      </c>
      <c r="B42" s="109" t="s">
        <v>112</v>
      </c>
      <c r="C42" s="110" t="s">
        <v>175</v>
      </c>
      <c r="D42" s="111">
        <v>95.75395</v>
      </c>
      <c r="E42" s="111">
        <v>0</v>
      </c>
      <c r="F42" s="111">
        <v>95.75395</v>
      </c>
    </row>
    <row r="43" s="4" customFormat="1" ht="22.5" customHeight="1" spans="1:6">
      <c r="A43" s="108" t="s">
        <v>176</v>
      </c>
      <c r="B43" s="109" t="s">
        <v>112</v>
      </c>
      <c r="C43" s="110" t="s">
        <v>177</v>
      </c>
      <c r="D43" s="111">
        <v>33.1255</v>
      </c>
      <c r="E43" s="111">
        <v>0</v>
      </c>
      <c r="F43" s="111">
        <v>33.1255</v>
      </c>
    </row>
    <row r="44" s="4" customFormat="1" ht="22.5" customHeight="1" spans="1:6">
      <c r="A44" s="108" t="s">
        <v>178</v>
      </c>
      <c r="B44" s="109" t="s">
        <v>112</v>
      </c>
      <c r="C44" s="110" t="s">
        <v>179</v>
      </c>
      <c r="D44" s="111">
        <v>33.1255</v>
      </c>
      <c r="E44" s="111">
        <v>0</v>
      </c>
      <c r="F44" s="111">
        <v>33.1255</v>
      </c>
    </row>
    <row r="45" s="4" customFormat="1" ht="22.5" customHeight="1" spans="1:6">
      <c r="A45" s="108" t="s">
        <v>180</v>
      </c>
      <c r="B45" s="109" t="s">
        <v>112</v>
      </c>
      <c r="C45" s="110" t="s">
        <v>181</v>
      </c>
      <c r="D45" s="111">
        <v>33.1255</v>
      </c>
      <c r="E45" s="111">
        <v>0</v>
      </c>
      <c r="F45" s="111">
        <v>33.1255</v>
      </c>
    </row>
    <row r="46" s="4" customFormat="1" ht="22.5" customHeight="1" spans="1:6">
      <c r="A46" s="108" t="s">
        <v>182</v>
      </c>
      <c r="B46" s="109" t="s">
        <v>112</v>
      </c>
      <c r="C46" s="110" t="s">
        <v>183</v>
      </c>
      <c r="D46" s="111">
        <v>54.825594</v>
      </c>
      <c r="E46" s="111">
        <v>54.825594</v>
      </c>
      <c r="F46" s="111">
        <v>0</v>
      </c>
    </row>
    <row r="47" s="4" customFormat="1" ht="22.5" customHeight="1" spans="1:6">
      <c r="A47" s="108" t="s">
        <v>184</v>
      </c>
      <c r="B47" s="109" t="s">
        <v>112</v>
      </c>
      <c r="C47" s="110" t="s">
        <v>185</v>
      </c>
      <c r="D47" s="111">
        <v>54.825594</v>
      </c>
      <c r="E47" s="111">
        <v>54.825594</v>
      </c>
      <c r="F47" s="111">
        <v>0</v>
      </c>
    </row>
    <row r="48" s="4" customFormat="1" ht="22.5" customHeight="1" spans="1:6">
      <c r="A48" s="108" t="s">
        <v>186</v>
      </c>
      <c r="B48" s="109" t="s">
        <v>112</v>
      </c>
      <c r="C48" s="110" t="s">
        <v>187</v>
      </c>
      <c r="D48" s="111">
        <v>53.753594</v>
      </c>
      <c r="E48" s="111">
        <v>53.753594</v>
      </c>
      <c r="F48" s="111">
        <v>0</v>
      </c>
    </row>
    <row r="49" s="4" customFormat="1" ht="22.5" customHeight="1" spans="1:6">
      <c r="A49" s="108" t="s">
        <v>188</v>
      </c>
      <c r="B49" s="109" t="s">
        <v>112</v>
      </c>
      <c r="C49" s="110" t="s">
        <v>189</v>
      </c>
      <c r="D49" s="111">
        <v>1.072</v>
      </c>
      <c r="E49" s="111">
        <v>1.072</v>
      </c>
      <c r="F49" s="111">
        <v>0</v>
      </c>
    </row>
    <row r="50" s="4" customFormat="1" ht="22.5" customHeight="1" spans="1:6">
      <c r="A50" s="108" t="s">
        <v>190</v>
      </c>
      <c r="B50" s="109" t="s">
        <v>112</v>
      </c>
      <c r="C50" s="110" t="s">
        <v>191</v>
      </c>
      <c r="D50" s="111">
        <v>8.962796</v>
      </c>
      <c r="E50" s="111">
        <v>0</v>
      </c>
      <c r="F50" s="111">
        <v>8.962796</v>
      </c>
    </row>
    <row r="51" s="4" customFormat="1" ht="22.5" customHeight="1" spans="1:6">
      <c r="A51" s="108" t="s">
        <v>192</v>
      </c>
      <c r="B51" s="109" t="s">
        <v>112</v>
      </c>
      <c r="C51" s="110" t="s">
        <v>191</v>
      </c>
      <c r="D51" s="111">
        <v>8.962796</v>
      </c>
      <c r="E51" s="111">
        <v>0</v>
      </c>
      <c r="F51" s="111">
        <v>8.962796</v>
      </c>
    </row>
    <row r="52" s="4" customFormat="1" ht="22.5" customHeight="1" spans="1:6">
      <c r="A52" s="108" t="s">
        <v>193</v>
      </c>
      <c r="B52" s="109" t="s">
        <v>112</v>
      </c>
      <c r="C52" s="112" t="s">
        <v>194</v>
      </c>
      <c r="D52" s="113">
        <v>8.962796</v>
      </c>
      <c r="E52" s="113">
        <v>0</v>
      </c>
      <c r="F52" s="113">
        <v>8.962796</v>
      </c>
    </row>
    <row r="53" s="4" customFormat="1" ht="22.5" customHeight="1" spans="1:6">
      <c r="A53" s="108"/>
      <c r="B53" s="109"/>
      <c r="C53" s="33"/>
      <c r="D53" s="37"/>
      <c r="E53" s="37"/>
      <c r="F53" s="37"/>
    </row>
    <row r="54" s="4" customFormat="1" ht="22.5" customHeight="1" spans="1:6">
      <c r="A54" s="114"/>
      <c r="B54" s="114"/>
      <c r="C54" s="114"/>
      <c r="D54" s="115"/>
      <c r="E54" s="115"/>
      <c r="F54" s="115"/>
    </row>
    <row r="55" s="4" customFormat="1" ht="22.5" customHeight="1" spans="1:6">
      <c r="A55" s="114"/>
      <c r="B55" s="114"/>
      <c r="C55" s="114"/>
      <c r="D55" s="115"/>
      <c r="E55" s="115"/>
      <c r="F55" s="115"/>
    </row>
    <row r="56" s="4" customFormat="1" ht="22.5" customHeight="1" spans="1:6">
      <c r="A56" s="114"/>
      <c r="B56" s="114"/>
      <c r="C56" s="114"/>
      <c r="D56" s="115"/>
      <c r="E56" s="115"/>
      <c r="F56" s="115"/>
    </row>
    <row r="57" s="4" customFormat="1" ht="22.5" customHeight="1" spans="1:6">
      <c r="A57" s="43"/>
      <c r="B57" s="44"/>
      <c r="C57" s="45"/>
      <c r="D57" s="46"/>
      <c r="E57" s="46"/>
      <c r="F57" s="56"/>
    </row>
    <row r="58" ht="80.25" customHeight="1" spans="1:10">
      <c r="A58" s="116" t="s">
        <v>220</v>
      </c>
      <c r="B58" s="116"/>
      <c r="C58" s="116"/>
      <c r="D58" s="116"/>
      <c r="E58" s="116"/>
      <c r="F58" s="116"/>
      <c r="G58" s="116"/>
      <c r="H58" s="116"/>
      <c r="I58" s="116"/>
      <c r="J58" s="116"/>
    </row>
    <row r="59" spans="1:1">
      <c r="A59" s="50"/>
    </row>
    <row r="60" spans="1:1">
      <c r="A60" s="50"/>
    </row>
    <row r="61" spans="1:1">
      <c r="A61" s="50"/>
    </row>
  </sheetData>
  <mergeCells count="14">
    <mergeCell ref="A1:F1"/>
    <mergeCell ref="A4:C4"/>
    <mergeCell ref="A8:C8"/>
    <mergeCell ref="A9:C9"/>
    <mergeCell ref="A54:B54"/>
    <mergeCell ref="A55:B55"/>
    <mergeCell ref="A56:B56"/>
    <mergeCell ref="A57:B57"/>
    <mergeCell ref="A58:J58"/>
    <mergeCell ref="C5:C7"/>
    <mergeCell ref="D4:D7"/>
    <mergeCell ref="E4:E7"/>
    <mergeCell ref="F4:F7"/>
    <mergeCell ref="A5:B7"/>
  </mergeCells>
  <printOptions horizontalCentered="1"/>
  <pageMargins left="0.349305555555556" right="0.349305555555556" top="0.789583333333333" bottom="0.789583333333333" header="0.509722222222222" footer="0.2"/>
  <pageSetup paperSize="9" scale="5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E30" sqref="E30"/>
    </sheetView>
  </sheetViews>
  <sheetFormatPr defaultColWidth="8.75" defaultRowHeight="12.75"/>
  <cols>
    <col min="1" max="1" width="8.625" style="84" customWidth="1"/>
    <col min="2" max="2" width="26.625" style="84" customWidth="1"/>
    <col min="3" max="3" width="12" style="84" customWidth="1"/>
    <col min="4" max="4" width="9.125" style="84" customWidth="1"/>
    <col min="5" max="5" width="19" style="84" customWidth="1"/>
    <col min="6" max="6" width="12" style="84" customWidth="1"/>
    <col min="7" max="7" width="9.125" style="84" customWidth="1"/>
    <col min="8" max="8" width="22.625" style="84" customWidth="1"/>
    <col min="9" max="9" width="12" style="84" customWidth="1"/>
    <col min="10" max="10" width="8.5" style="84" customWidth="1"/>
    <col min="11" max="32" width="9" style="84" customWidth="1"/>
    <col min="33" max="16384" width="8.75" style="84"/>
  </cols>
  <sheetData>
    <row r="1" ht="20.25" spans="1:9">
      <c r="A1" s="6" t="s">
        <v>221</v>
      </c>
      <c r="B1" s="6"/>
      <c r="C1" s="6"/>
      <c r="D1" s="6"/>
      <c r="E1" s="6"/>
      <c r="F1" s="6"/>
      <c r="G1" s="6"/>
      <c r="H1" s="6"/>
      <c r="I1" s="6"/>
    </row>
    <row r="2" s="81" customFormat="1" ht="20.25" customHeight="1" spans="1:9">
      <c r="A2" s="85"/>
      <c r="B2" s="85"/>
      <c r="C2" s="85"/>
      <c r="I2" s="100" t="s">
        <v>222</v>
      </c>
    </row>
    <row r="3" s="82" customFormat="1" ht="15" customHeight="1" spans="1:9">
      <c r="A3" s="86" t="s">
        <v>2</v>
      </c>
      <c r="I3" s="101" t="s">
        <v>3</v>
      </c>
    </row>
    <row r="4" s="83" customFormat="1" ht="15" customHeight="1" spans="1:9">
      <c r="A4" s="87" t="s">
        <v>223</v>
      </c>
      <c r="B4" s="88"/>
      <c r="C4" s="88"/>
      <c r="D4" s="88" t="s">
        <v>224</v>
      </c>
      <c r="E4" s="88"/>
      <c r="F4" s="88"/>
      <c r="G4" s="88"/>
      <c r="H4" s="88"/>
      <c r="I4" s="102"/>
    </row>
    <row r="5" s="83" customFormat="1" ht="15" customHeight="1" spans="1:9">
      <c r="A5" s="89" t="s">
        <v>225</v>
      </c>
      <c r="B5" s="90" t="s">
        <v>106</v>
      </c>
      <c r="C5" s="90" t="s">
        <v>206</v>
      </c>
      <c r="D5" s="89" t="s">
        <v>225</v>
      </c>
      <c r="E5" s="90" t="s">
        <v>106</v>
      </c>
      <c r="F5" s="90" t="s">
        <v>206</v>
      </c>
      <c r="G5" s="89" t="s">
        <v>225</v>
      </c>
      <c r="H5" s="90" t="s">
        <v>106</v>
      </c>
      <c r="I5" s="103" t="s">
        <v>206</v>
      </c>
    </row>
    <row r="6" s="83" customFormat="1" ht="15" customHeight="1" spans="1:9">
      <c r="A6" s="89"/>
      <c r="B6" s="90"/>
      <c r="C6" s="90"/>
      <c r="D6" s="89"/>
      <c r="E6" s="90"/>
      <c r="F6" s="90"/>
      <c r="G6" s="89"/>
      <c r="H6" s="90"/>
      <c r="I6" s="103"/>
    </row>
    <row r="7" s="83" customFormat="1" ht="25.5" customHeight="1" spans="1:9">
      <c r="A7" s="91" t="s">
        <v>226</v>
      </c>
      <c r="B7" s="91" t="s">
        <v>227</v>
      </c>
      <c r="C7" s="91">
        <v>481.23</v>
      </c>
      <c r="D7" s="91" t="s">
        <v>228</v>
      </c>
      <c r="E7" s="91" t="s">
        <v>229</v>
      </c>
      <c r="F7" s="37">
        <v>73.19</v>
      </c>
      <c r="G7" s="91" t="s">
        <v>230</v>
      </c>
      <c r="H7" s="91" t="s">
        <v>231</v>
      </c>
      <c r="I7" s="37">
        <v>0</v>
      </c>
    </row>
    <row r="8" s="83" customFormat="1" ht="25.5" customHeight="1" spans="1:9">
      <c r="A8" s="91" t="s">
        <v>232</v>
      </c>
      <c r="B8" s="91" t="s">
        <v>233</v>
      </c>
      <c r="C8" s="91">
        <v>137.45</v>
      </c>
      <c r="D8" s="91" t="s">
        <v>234</v>
      </c>
      <c r="E8" s="91" t="s">
        <v>235</v>
      </c>
      <c r="F8" s="37">
        <v>12.75</v>
      </c>
      <c r="G8" s="91" t="s">
        <v>236</v>
      </c>
      <c r="H8" s="91" t="s">
        <v>237</v>
      </c>
      <c r="I8" s="37">
        <v>0</v>
      </c>
    </row>
    <row r="9" s="83" customFormat="1" ht="25.5" customHeight="1" spans="1:9">
      <c r="A9" s="91" t="s">
        <v>238</v>
      </c>
      <c r="B9" s="91" t="s">
        <v>239</v>
      </c>
      <c r="C9" s="91">
        <v>261.59</v>
      </c>
      <c r="D9" s="91" t="s">
        <v>240</v>
      </c>
      <c r="E9" s="91" t="s">
        <v>241</v>
      </c>
      <c r="F9" s="37">
        <v>0</v>
      </c>
      <c r="G9" s="91" t="s">
        <v>242</v>
      </c>
      <c r="H9" s="91" t="s">
        <v>243</v>
      </c>
      <c r="I9" s="37">
        <v>0</v>
      </c>
    </row>
    <row r="10" s="83" customFormat="1" ht="25.5" customHeight="1" spans="1:9">
      <c r="A10" s="91" t="s">
        <v>244</v>
      </c>
      <c r="B10" s="91" t="s">
        <v>245</v>
      </c>
      <c r="C10" s="91">
        <v>68.26</v>
      </c>
      <c r="D10" s="91" t="s">
        <v>246</v>
      </c>
      <c r="E10" s="91" t="s">
        <v>247</v>
      </c>
      <c r="F10" s="37">
        <v>0</v>
      </c>
      <c r="G10" s="91" t="s">
        <v>248</v>
      </c>
      <c r="H10" s="91" t="s">
        <v>249</v>
      </c>
      <c r="I10" s="37">
        <v>0</v>
      </c>
    </row>
    <row r="11" s="83" customFormat="1" ht="25.5" customHeight="1" spans="1:9">
      <c r="A11" s="91" t="s">
        <v>250</v>
      </c>
      <c r="B11" s="91" t="s">
        <v>251</v>
      </c>
      <c r="C11" s="91">
        <v>13.94</v>
      </c>
      <c r="D11" s="91" t="s">
        <v>252</v>
      </c>
      <c r="E11" s="91" t="s">
        <v>253</v>
      </c>
      <c r="F11" s="37">
        <v>0.47</v>
      </c>
      <c r="G11" s="91" t="s">
        <v>254</v>
      </c>
      <c r="H11" s="91" t="s">
        <v>255</v>
      </c>
      <c r="I11" s="37">
        <v>0</v>
      </c>
    </row>
    <row r="12" s="83" customFormat="1" ht="25.5" customHeight="1" spans="1:9">
      <c r="A12" s="91" t="s">
        <v>256</v>
      </c>
      <c r="B12" s="91" t="s">
        <v>257</v>
      </c>
      <c r="C12" s="91">
        <v>0</v>
      </c>
      <c r="D12" s="91" t="s">
        <v>258</v>
      </c>
      <c r="E12" s="91" t="s">
        <v>259</v>
      </c>
      <c r="F12" s="37">
        <v>0.75</v>
      </c>
      <c r="G12" s="91" t="s">
        <v>260</v>
      </c>
      <c r="H12" s="91" t="s">
        <v>261</v>
      </c>
      <c r="I12" s="37">
        <v>0</v>
      </c>
    </row>
    <row r="13" s="83" customFormat="1" ht="25.5" customHeight="1" spans="1:9">
      <c r="A13" s="91" t="s">
        <v>262</v>
      </c>
      <c r="B13" s="91" t="s">
        <v>263</v>
      </c>
      <c r="C13" s="91">
        <v>0</v>
      </c>
      <c r="D13" s="91" t="s">
        <v>264</v>
      </c>
      <c r="E13" s="91" t="s">
        <v>265</v>
      </c>
      <c r="F13" s="37">
        <v>4.98</v>
      </c>
      <c r="G13" s="91" t="s">
        <v>266</v>
      </c>
      <c r="H13" s="91" t="s">
        <v>267</v>
      </c>
      <c r="I13" s="37">
        <v>0</v>
      </c>
    </row>
    <row r="14" s="83" customFormat="1" ht="25.5" customHeight="1" spans="1:9">
      <c r="A14" s="91" t="s">
        <v>268</v>
      </c>
      <c r="B14" s="91" t="s">
        <v>269</v>
      </c>
      <c r="C14" s="91">
        <v>0</v>
      </c>
      <c r="D14" s="91" t="s">
        <v>270</v>
      </c>
      <c r="E14" s="91" t="s">
        <v>271</v>
      </c>
      <c r="F14" s="37">
        <v>14.84</v>
      </c>
      <c r="G14" s="91" t="s">
        <v>272</v>
      </c>
      <c r="H14" s="91" t="s">
        <v>273</v>
      </c>
      <c r="I14" s="37">
        <v>0</v>
      </c>
    </row>
    <row r="15" s="83" customFormat="1" ht="25.5" customHeight="1" spans="1:9">
      <c r="A15" s="91" t="s">
        <v>274</v>
      </c>
      <c r="B15" s="91" t="s">
        <v>275</v>
      </c>
      <c r="C15" s="91">
        <v>0</v>
      </c>
      <c r="D15" s="91" t="s">
        <v>276</v>
      </c>
      <c r="E15" s="91" t="s">
        <v>277</v>
      </c>
      <c r="F15" s="37">
        <v>0</v>
      </c>
      <c r="G15" s="91" t="s">
        <v>278</v>
      </c>
      <c r="H15" s="91" t="s">
        <v>279</v>
      </c>
      <c r="I15" s="37">
        <v>0</v>
      </c>
    </row>
    <row r="16" s="83" customFormat="1" ht="25.5" customHeight="1" spans="1:9">
      <c r="A16" s="91" t="s">
        <v>280</v>
      </c>
      <c r="B16" s="91" t="s">
        <v>281</v>
      </c>
      <c r="C16" s="91">
        <v>0</v>
      </c>
      <c r="D16" s="91" t="s">
        <v>282</v>
      </c>
      <c r="E16" s="91" t="s">
        <v>283</v>
      </c>
      <c r="F16" s="37">
        <v>0</v>
      </c>
      <c r="G16" s="91" t="s">
        <v>284</v>
      </c>
      <c r="H16" s="91" t="s">
        <v>285</v>
      </c>
      <c r="I16" s="37">
        <v>0</v>
      </c>
    </row>
    <row r="17" s="83" customFormat="1" ht="25.5" customHeight="1" spans="1:9">
      <c r="A17" s="91" t="s">
        <v>286</v>
      </c>
      <c r="B17" s="91" t="s">
        <v>287</v>
      </c>
      <c r="C17" s="91">
        <v>447.3</v>
      </c>
      <c r="D17" s="91" t="s">
        <v>288</v>
      </c>
      <c r="E17" s="91" t="s">
        <v>289</v>
      </c>
      <c r="F17" s="37">
        <v>1.04</v>
      </c>
      <c r="G17" s="91" t="s">
        <v>290</v>
      </c>
      <c r="H17" s="91" t="s">
        <v>291</v>
      </c>
      <c r="I17" s="37">
        <v>0</v>
      </c>
    </row>
    <row r="18" s="83" customFormat="1" ht="25.5" customHeight="1" spans="1:9">
      <c r="A18" s="91" t="s">
        <v>292</v>
      </c>
      <c r="B18" s="91" t="s">
        <v>293</v>
      </c>
      <c r="C18" s="91">
        <v>87.73</v>
      </c>
      <c r="D18" s="91" t="s">
        <v>294</v>
      </c>
      <c r="E18" s="91" t="s">
        <v>295</v>
      </c>
      <c r="F18" s="37">
        <v>0</v>
      </c>
      <c r="G18" s="91" t="s">
        <v>296</v>
      </c>
      <c r="H18" s="91" t="s">
        <v>297</v>
      </c>
      <c r="I18" s="37">
        <v>0</v>
      </c>
    </row>
    <row r="19" s="83" customFormat="1" ht="25.5" customHeight="1" spans="1:9">
      <c r="A19" s="91" t="s">
        <v>298</v>
      </c>
      <c r="B19" s="91" t="s">
        <v>299</v>
      </c>
      <c r="C19" s="91">
        <v>286.31</v>
      </c>
      <c r="D19" s="91" t="s">
        <v>300</v>
      </c>
      <c r="E19" s="91" t="s">
        <v>301</v>
      </c>
      <c r="F19" s="37">
        <v>5.84</v>
      </c>
      <c r="G19" s="91" t="s">
        <v>302</v>
      </c>
      <c r="H19" s="91" t="s">
        <v>303</v>
      </c>
      <c r="I19" s="37">
        <v>0</v>
      </c>
    </row>
    <row r="20" s="83" customFormat="1" ht="25.5" customHeight="1" spans="1:9">
      <c r="A20" s="91" t="s">
        <v>304</v>
      </c>
      <c r="B20" s="91" t="s">
        <v>305</v>
      </c>
      <c r="C20" s="91">
        <v>0</v>
      </c>
      <c r="D20" s="91" t="s">
        <v>306</v>
      </c>
      <c r="E20" s="91" t="s">
        <v>307</v>
      </c>
      <c r="F20" s="37">
        <v>0</v>
      </c>
      <c r="G20" s="91" t="s">
        <v>308</v>
      </c>
      <c r="H20" s="91" t="s">
        <v>309</v>
      </c>
      <c r="I20" s="37">
        <v>0</v>
      </c>
    </row>
    <row r="21" s="83" customFormat="1" ht="25.5" customHeight="1" spans="1:9">
      <c r="A21" s="91" t="s">
        <v>310</v>
      </c>
      <c r="B21" s="91" t="s">
        <v>311</v>
      </c>
      <c r="C21" s="91">
        <v>1.86</v>
      </c>
      <c r="D21" s="91" t="s">
        <v>312</v>
      </c>
      <c r="E21" s="91" t="s">
        <v>313</v>
      </c>
      <c r="F21" s="37">
        <v>0</v>
      </c>
      <c r="G21" s="91" t="s">
        <v>314</v>
      </c>
      <c r="H21" s="91" t="s">
        <v>315</v>
      </c>
      <c r="I21" s="37">
        <v>0</v>
      </c>
    </row>
    <row r="22" s="83" customFormat="1" ht="25.5" customHeight="1" spans="1:9">
      <c r="A22" s="91" t="s">
        <v>316</v>
      </c>
      <c r="B22" s="91" t="s">
        <v>317</v>
      </c>
      <c r="C22" s="91">
        <v>0</v>
      </c>
      <c r="D22" s="91" t="s">
        <v>318</v>
      </c>
      <c r="E22" s="91" t="s">
        <v>319</v>
      </c>
      <c r="F22" s="37">
        <v>0.31</v>
      </c>
      <c r="G22" s="91" t="s">
        <v>320</v>
      </c>
      <c r="H22" s="91" t="s">
        <v>321</v>
      </c>
      <c r="I22" s="37">
        <v>0</v>
      </c>
    </row>
    <row r="23" s="83" customFormat="1" ht="25.5" customHeight="1" spans="1:9">
      <c r="A23" s="91" t="s">
        <v>322</v>
      </c>
      <c r="B23" s="91" t="s">
        <v>323</v>
      </c>
      <c r="C23" s="91">
        <v>0</v>
      </c>
      <c r="D23" s="91" t="s">
        <v>324</v>
      </c>
      <c r="E23" s="91" t="s">
        <v>325</v>
      </c>
      <c r="F23" s="37">
        <v>0.97</v>
      </c>
      <c r="G23" s="91" t="s">
        <v>326</v>
      </c>
      <c r="H23" s="91" t="s">
        <v>327</v>
      </c>
      <c r="I23" s="37">
        <v>0</v>
      </c>
    </row>
    <row r="24" s="83" customFormat="1" ht="25.5" customHeight="1" spans="1:9">
      <c r="A24" s="91" t="s">
        <v>328</v>
      </c>
      <c r="B24" s="91" t="s">
        <v>329</v>
      </c>
      <c r="C24" s="91">
        <v>16.54</v>
      </c>
      <c r="D24" s="91" t="s">
        <v>330</v>
      </c>
      <c r="E24" s="91" t="s">
        <v>331</v>
      </c>
      <c r="F24" s="37">
        <v>0</v>
      </c>
      <c r="G24" s="91" t="s">
        <v>332</v>
      </c>
      <c r="H24" s="91" t="s">
        <v>333</v>
      </c>
      <c r="I24" s="37">
        <v>0</v>
      </c>
    </row>
    <row r="25" s="83" customFormat="1" ht="25.5" customHeight="1" spans="1:9">
      <c r="A25" s="91" t="s">
        <v>334</v>
      </c>
      <c r="B25" s="91" t="s">
        <v>335</v>
      </c>
      <c r="C25" s="91">
        <v>0</v>
      </c>
      <c r="D25" s="91" t="s">
        <v>336</v>
      </c>
      <c r="E25" s="91" t="s">
        <v>337</v>
      </c>
      <c r="F25" s="37">
        <v>0</v>
      </c>
      <c r="G25" s="91" t="s">
        <v>338</v>
      </c>
      <c r="H25" s="91" t="s">
        <v>339</v>
      </c>
      <c r="I25" s="37">
        <v>0</v>
      </c>
    </row>
    <row r="26" s="83" customFormat="1" ht="25.5" customHeight="1" spans="1:9">
      <c r="A26" s="91" t="s">
        <v>340</v>
      </c>
      <c r="B26" s="91" t="s">
        <v>341</v>
      </c>
      <c r="C26" s="91">
        <v>0.03</v>
      </c>
      <c r="D26" s="91" t="s">
        <v>342</v>
      </c>
      <c r="E26" s="91" t="s">
        <v>343</v>
      </c>
      <c r="F26" s="37">
        <v>0</v>
      </c>
      <c r="G26" s="91" t="s">
        <v>344</v>
      </c>
      <c r="H26" s="91" t="s">
        <v>345</v>
      </c>
      <c r="I26" s="37">
        <v>0</v>
      </c>
    </row>
    <row r="27" s="83" customFormat="1" ht="25.5" customHeight="1" spans="1:9">
      <c r="A27" s="91" t="s">
        <v>346</v>
      </c>
      <c r="B27" s="91" t="s">
        <v>347</v>
      </c>
      <c r="C27" s="91">
        <v>0</v>
      </c>
      <c r="D27" s="91" t="s">
        <v>348</v>
      </c>
      <c r="E27" s="91" t="s">
        <v>349</v>
      </c>
      <c r="F27" s="37">
        <v>0.74</v>
      </c>
      <c r="G27" s="91" t="s">
        <v>350</v>
      </c>
      <c r="H27" s="91" t="s">
        <v>351</v>
      </c>
      <c r="I27" s="37">
        <v>0</v>
      </c>
    </row>
    <row r="28" s="83" customFormat="1" ht="25.5" customHeight="1" spans="1:9">
      <c r="A28" s="91" t="s">
        <v>352</v>
      </c>
      <c r="B28" s="91" t="s">
        <v>187</v>
      </c>
      <c r="C28" s="91">
        <v>53.75</v>
      </c>
      <c r="D28" s="91" t="s">
        <v>353</v>
      </c>
      <c r="E28" s="91" t="s">
        <v>354</v>
      </c>
      <c r="F28" s="37">
        <v>0</v>
      </c>
      <c r="G28" s="91" t="s">
        <v>355</v>
      </c>
      <c r="H28" s="91" t="s">
        <v>356</v>
      </c>
      <c r="I28" s="37">
        <v>0</v>
      </c>
    </row>
    <row r="29" s="83" customFormat="1" ht="25.5" customHeight="1" spans="1:9">
      <c r="A29" s="91" t="s">
        <v>357</v>
      </c>
      <c r="B29" s="91" t="s">
        <v>358</v>
      </c>
      <c r="C29" s="91">
        <v>0</v>
      </c>
      <c r="D29" s="91" t="s">
        <v>359</v>
      </c>
      <c r="E29" s="91" t="s">
        <v>360</v>
      </c>
      <c r="F29" s="37">
        <v>0</v>
      </c>
      <c r="G29" s="91" t="s">
        <v>361</v>
      </c>
      <c r="H29" s="91" t="s">
        <v>362</v>
      </c>
      <c r="I29" s="37">
        <v>0</v>
      </c>
    </row>
    <row r="30" s="83" customFormat="1" ht="25.5" customHeight="1" spans="1:9">
      <c r="A30" s="91" t="s">
        <v>363</v>
      </c>
      <c r="B30" s="91" t="s">
        <v>189</v>
      </c>
      <c r="C30" s="91">
        <v>1.07</v>
      </c>
      <c r="D30" s="91" t="s">
        <v>364</v>
      </c>
      <c r="E30" s="91" t="s">
        <v>365</v>
      </c>
      <c r="F30" s="37">
        <v>5.96</v>
      </c>
      <c r="G30" s="91" t="s">
        <v>366</v>
      </c>
      <c r="H30" s="91" t="s">
        <v>367</v>
      </c>
      <c r="I30" s="37">
        <v>0</v>
      </c>
    </row>
    <row r="31" s="83" customFormat="1" ht="25.5" customHeight="1" spans="1:9">
      <c r="A31" s="91" t="s">
        <v>368</v>
      </c>
      <c r="B31" s="91" t="s">
        <v>369</v>
      </c>
      <c r="C31" s="91">
        <v>0</v>
      </c>
      <c r="D31" s="91" t="s">
        <v>370</v>
      </c>
      <c r="E31" s="91" t="s">
        <v>371</v>
      </c>
      <c r="F31" s="37">
        <v>10.24</v>
      </c>
      <c r="G31" s="91" t="s">
        <v>372</v>
      </c>
      <c r="H31" s="91" t="s">
        <v>191</v>
      </c>
      <c r="I31" s="37">
        <v>0</v>
      </c>
    </row>
    <row r="32" s="83" customFormat="1" ht="25.5" customHeight="1" spans="1:9">
      <c r="A32" s="91" t="s">
        <v>373</v>
      </c>
      <c r="B32" s="91" t="s">
        <v>374</v>
      </c>
      <c r="C32" s="91">
        <v>0</v>
      </c>
      <c r="D32" s="91" t="s">
        <v>375</v>
      </c>
      <c r="E32" s="91" t="s">
        <v>376</v>
      </c>
      <c r="F32" s="37">
        <v>8.37</v>
      </c>
      <c r="G32" s="91" t="s">
        <v>377</v>
      </c>
      <c r="H32" s="91" t="s">
        <v>378</v>
      </c>
      <c r="I32" s="37">
        <v>0</v>
      </c>
    </row>
    <row r="33" s="83" customFormat="1" ht="25.5" customHeight="1" spans="1:9">
      <c r="A33" s="91" t="s">
        <v>379</v>
      </c>
      <c r="B33" s="91" t="s">
        <v>380</v>
      </c>
      <c r="C33" s="91">
        <v>0</v>
      </c>
      <c r="D33" s="91" t="s">
        <v>381</v>
      </c>
      <c r="E33" s="91" t="s">
        <v>382</v>
      </c>
      <c r="F33" s="37">
        <v>0</v>
      </c>
      <c r="G33" s="91" t="s">
        <v>112</v>
      </c>
      <c r="H33" s="91" t="s">
        <v>112</v>
      </c>
      <c r="I33" s="104"/>
    </row>
    <row r="34" s="83" customFormat="1" ht="25.5" customHeight="1" spans="1:9">
      <c r="A34" s="92" t="s">
        <v>112</v>
      </c>
      <c r="B34" s="91" t="s">
        <v>112</v>
      </c>
      <c r="C34" s="93" t="s">
        <v>112</v>
      </c>
      <c r="D34" s="91" t="s">
        <v>383</v>
      </c>
      <c r="E34" s="91" t="s">
        <v>384</v>
      </c>
      <c r="F34" s="37">
        <v>5.94</v>
      </c>
      <c r="G34" s="91" t="s">
        <v>112</v>
      </c>
      <c r="H34" s="91" t="s">
        <v>112</v>
      </c>
      <c r="I34" s="104"/>
    </row>
    <row r="35" s="83" customFormat="1" ht="25.5" customHeight="1" spans="1:9">
      <c r="A35" s="94" t="s">
        <v>385</v>
      </c>
      <c r="B35" s="95"/>
      <c r="C35" s="96">
        <f>C7+C17</f>
        <v>928.53</v>
      </c>
      <c r="D35" s="95" t="s">
        <v>386</v>
      </c>
      <c r="E35" s="95"/>
      <c r="F35" s="95"/>
      <c r="G35" s="95"/>
      <c r="H35" s="95"/>
      <c r="I35" s="105">
        <v>73.19</v>
      </c>
    </row>
    <row r="36" ht="80.25" customHeight="1" spans="1:9">
      <c r="A36" s="97" t="s">
        <v>387</v>
      </c>
      <c r="B36" s="98"/>
      <c r="C36" s="98"/>
      <c r="D36" s="98"/>
      <c r="E36" s="98"/>
      <c r="F36" s="98"/>
      <c r="G36" s="98"/>
      <c r="H36" s="98"/>
      <c r="I36" s="98"/>
    </row>
    <row r="37" ht="19.5" customHeight="1" spans="1:9">
      <c r="A37" s="99"/>
      <c r="B37" s="99"/>
      <c r="C37" s="99"/>
      <c r="D37" s="99"/>
      <c r="E37" s="99"/>
      <c r="F37" s="99"/>
      <c r="G37" s="99"/>
      <c r="H37" s="99"/>
      <c r="I37" s="99"/>
    </row>
  </sheetData>
  <mergeCells count="16">
    <mergeCell ref="A1:I1"/>
    <mergeCell ref="A4:C4"/>
    <mergeCell ref="D4:I4"/>
    <mergeCell ref="A35:B35"/>
    <mergeCell ref="D35:H35"/>
    <mergeCell ref="A36:I36"/>
    <mergeCell ref="A37:I37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49305555555556" right="0.349305555555556" top="0.789583333333333" bottom="0.789583333333333" header="0.509722222222222" footer="0.2"/>
  <pageSetup paperSize="9" orientation="landscape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I15" sqref="I15"/>
    </sheetView>
  </sheetViews>
  <sheetFormatPr defaultColWidth="9" defaultRowHeight="14.25"/>
  <cols>
    <col min="1" max="12" width="10.125" style="5" customWidth="1"/>
    <col min="13" max="16384" width="9" style="5"/>
  </cols>
  <sheetData>
    <row r="1" s="1" customFormat="1" ht="30" customHeight="1" spans="1:12">
      <c r="A1" s="6" t="s">
        <v>388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11.1" customHeight="1" spans="12:12">
      <c r="L2" s="51" t="s">
        <v>389</v>
      </c>
    </row>
    <row r="3" s="2" customFormat="1" ht="15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  <c r="L3" s="51" t="s">
        <v>3</v>
      </c>
    </row>
    <row r="4" s="3" customFormat="1" ht="27.95" customHeight="1" spans="1:12">
      <c r="A4" s="57" t="s">
        <v>390</v>
      </c>
      <c r="B4" s="58"/>
      <c r="C4" s="58"/>
      <c r="D4" s="58"/>
      <c r="E4" s="58"/>
      <c r="F4" s="59"/>
      <c r="G4" s="60" t="s">
        <v>391</v>
      </c>
      <c r="H4" s="58"/>
      <c r="I4" s="58"/>
      <c r="J4" s="58"/>
      <c r="K4" s="58"/>
      <c r="L4" s="75"/>
    </row>
    <row r="5" s="3" customFormat="1" ht="30" customHeight="1" spans="1:12">
      <c r="A5" s="61" t="s">
        <v>108</v>
      </c>
      <c r="B5" s="62" t="s">
        <v>392</v>
      </c>
      <c r="C5" s="63" t="s">
        <v>393</v>
      </c>
      <c r="D5" s="64"/>
      <c r="E5" s="65"/>
      <c r="F5" s="66" t="s">
        <v>394</v>
      </c>
      <c r="G5" s="67" t="s">
        <v>108</v>
      </c>
      <c r="H5" s="62" t="s">
        <v>392</v>
      </c>
      <c r="I5" s="63" t="s">
        <v>393</v>
      </c>
      <c r="J5" s="64"/>
      <c r="K5" s="65"/>
      <c r="L5" s="76" t="s">
        <v>394</v>
      </c>
    </row>
    <row r="6" s="3" customFormat="1" ht="30" customHeight="1" spans="1:12">
      <c r="A6" s="68"/>
      <c r="B6" s="69"/>
      <c r="C6" s="69" t="s">
        <v>395</v>
      </c>
      <c r="D6" s="69" t="s">
        <v>396</v>
      </c>
      <c r="E6" s="69" t="s">
        <v>397</v>
      </c>
      <c r="F6" s="66"/>
      <c r="G6" s="70"/>
      <c r="H6" s="69"/>
      <c r="I6" s="69" t="s">
        <v>395</v>
      </c>
      <c r="J6" s="69" t="s">
        <v>396</v>
      </c>
      <c r="K6" s="69" t="s">
        <v>397</v>
      </c>
      <c r="L6" s="77"/>
    </row>
    <row r="7" s="3" customFormat="1" ht="27.95" customHeight="1" spans="1:12">
      <c r="A7" s="71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8">
        <v>12</v>
      </c>
    </row>
    <row r="8" s="4" customFormat="1" ht="42.75" customHeight="1" spans="1:12">
      <c r="A8" s="73">
        <v>42.18</v>
      </c>
      <c r="B8" s="74">
        <v>0</v>
      </c>
      <c r="C8" s="74">
        <v>39.72</v>
      </c>
      <c r="D8" s="74">
        <v>0</v>
      </c>
      <c r="E8" s="74">
        <v>39.72</v>
      </c>
      <c r="F8" s="74">
        <v>2.46</v>
      </c>
      <c r="G8" s="74">
        <v>32.13</v>
      </c>
      <c r="H8" s="74">
        <v>0</v>
      </c>
      <c r="I8" s="74">
        <v>30.75</v>
      </c>
      <c r="J8" s="74">
        <v>0</v>
      </c>
      <c r="K8" s="79">
        <v>30.75</v>
      </c>
      <c r="L8" s="80">
        <v>1.38</v>
      </c>
    </row>
    <row r="9" ht="78" customHeight="1" spans="1:12">
      <c r="A9" s="48" t="s">
        <v>398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</sheetData>
  <mergeCells count="12">
    <mergeCell ref="A1:L1"/>
    <mergeCell ref="A4:F4"/>
    <mergeCell ref="G4:L4"/>
    <mergeCell ref="C5:E5"/>
    <mergeCell ref="I5:K5"/>
    <mergeCell ref="A9:L9"/>
    <mergeCell ref="A5:A6"/>
    <mergeCell ref="B5:B6"/>
    <mergeCell ref="F5:F6"/>
    <mergeCell ref="G5:G6"/>
    <mergeCell ref="H5:H6"/>
    <mergeCell ref="L5:L6"/>
  </mergeCells>
  <printOptions horizontalCentered="1"/>
  <pageMargins left="0.349305555555556" right="0.349305555555556" top="0.789583333333333" bottom="0.789583333333333" header="0.509722222222222" footer="0.2"/>
  <pageSetup paperSize="9" orientation="landscape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C16" sqref="C16"/>
    </sheetView>
  </sheetViews>
  <sheetFormatPr defaultColWidth="9" defaultRowHeight="14.25"/>
  <cols>
    <col min="1" max="1" width="6.375" style="5" customWidth="1"/>
    <col min="2" max="2" width="5.625" style="5" customWidth="1"/>
    <col min="3" max="3" width="18.625" style="5" customWidth="1"/>
    <col min="4" max="9" width="16.625" style="5" customWidth="1"/>
    <col min="10" max="16384" width="9" style="5"/>
  </cols>
  <sheetData>
    <row r="1" s="1" customFormat="1" ht="30" customHeight="1" spans="1:9">
      <c r="A1" s="6" t="s">
        <v>399</v>
      </c>
      <c r="B1" s="6"/>
      <c r="C1" s="6"/>
      <c r="D1" s="6"/>
      <c r="E1" s="6"/>
      <c r="F1" s="6"/>
      <c r="G1" s="6"/>
      <c r="H1" s="6"/>
      <c r="I1" s="6"/>
    </row>
    <row r="2" s="2" customFormat="1" ht="11.1" customHeight="1" spans="1:9">
      <c r="A2" s="7"/>
      <c r="B2" s="7"/>
      <c r="C2" s="7"/>
      <c r="I2" s="51" t="s">
        <v>400</v>
      </c>
    </row>
    <row r="3" s="2" customFormat="1" ht="15" customHeight="1" spans="1:9">
      <c r="A3" s="8" t="s">
        <v>2</v>
      </c>
      <c r="B3" s="7"/>
      <c r="C3" s="7"/>
      <c r="D3" s="9"/>
      <c r="E3" s="9"/>
      <c r="F3" s="9"/>
      <c r="G3" s="9"/>
      <c r="H3" s="10"/>
      <c r="I3" s="51" t="s">
        <v>3</v>
      </c>
    </row>
    <row r="4" s="3" customFormat="1" ht="20.25" customHeight="1" spans="1:9">
      <c r="A4" s="11" t="s">
        <v>218</v>
      </c>
      <c r="B4" s="12"/>
      <c r="C4" s="12"/>
      <c r="D4" s="13" t="s">
        <v>401</v>
      </c>
      <c r="E4" s="14" t="s">
        <v>402</v>
      </c>
      <c r="F4" s="15" t="s">
        <v>403</v>
      </c>
      <c r="G4" s="16"/>
      <c r="H4" s="16"/>
      <c r="I4" s="52" t="s">
        <v>404</v>
      </c>
    </row>
    <row r="5" s="3" customFormat="1" ht="27" customHeight="1" spans="1:9">
      <c r="A5" s="17" t="s">
        <v>105</v>
      </c>
      <c r="B5" s="18"/>
      <c r="C5" s="18" t="s">
        <v>106</v>
      </c>
      <c r="D5" s="19"/>
      <c r="E5" s="20"/>
      <c r="F5" s="20" t="s">
        <v>395</v>
      </c>
      <c r="G5" s="20" t="s">
        <v>219</v>
      </c>
      <c r="H5" s="19" t="s">
        <v>199</v>
      </c>
      <c r="I5" s="53"/>
    </row>
    <row r="6" s="3" customFormat="1" ht="18" customHeight="1" spans="1:9">
      <c r="A6" s="17"/>
      <c r="B6" s="18"/>
      <c r="C6" s="18"/>
      <c r="D6" s="19"/>
      <c r="E6" s="20"/>
      <c r="F6" s="20"/>
      <c r="G6" s="20"/>
      <c r="H6" s="19"/>
      <c r="I6" s="53"/>
    </row>
    <row r="7" s="3" customFormat="1" ht="22.5" customHeight="1" spans="1:9">
      <c r="A7" s="17"/>
      <c r="B7" s="18"/>
      <c r="C7" s="18"/>
      <c r="D7" s="21"/>
      <c r="E7" s="22"/>
      <c r="F7" s="22"/>
      <c r="G7" s="22"/>
      <c r="H7" s="21"/>
      <c r="I7" s="54"/>
    </row>
    <row r="8" s="3" customFormat="1" ht="22.5" customHeight="1" spans="1:9">
      <c r="A8" s="23" t="s">
        <v>107</v>
      </c>
      <c r="B8" s="24"/>
      <c r="C8" s="25"/>
      <c r="D8" s="18">
        <v>1</v>
      </c>
      <c r="E8" s="18">
        <v>2</v>
      </c>
      <c r="F8" s="18">
        <v>3</v>
      </c>
      <c r="G8" s="18">
        <v>4</v>
      </c>
      <c r="H8" s="26">
        <v>5</v>
      </c>
      <c r="I8" s="55">
        <v>6</v>
      </c>
    </row>
    <row r="9" s="3" customFormat="1" ht="22.5" customHeight="1" spans="1:9">
      <c r="A9" s="27" t="s">
        <v>108</v>
      </c>
      <c r="B9" s="28"/>
      <c r="C9" s="29"/>
      <c r="D9" s="30"/>
      <c r="E9" s="31"/>
      <c r="F9" s="31"/>
      <c r="G9" s="31"/>
      <c r="H9" s="31"/>
      <c r="I9" s="31"/>
    </row>
    <row r="10" s="4" customFormat="1" ht="22.5" customHeight="1" spans="1:9">
      <c r="A10" s="32"/>
      <c r="B10" s="33"/>
      <c r="C10" s="33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</row>
    <row r="11" s="4" customFormat="1" ht="22.5" customHeight="1" spans="1:9">
      <c r="A11" s="32"/>
      <c r="B11" s="33"/>
      <c r="C11" s="33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="4" customFormat="1" ht="22.5" customHeight="1" spans="1:9">
      <c r="A12" s="32"/>
      <c r="B12" s="33"/>
      <c r="C12" s="33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="4" customFormat="1" ht="22.5" customHeight="1" spans="1:9">
      <c r="A13" s="32"/>
      <c r="B13" s="33"/>
      <c r="C13" s="33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="4" customFormat="1" ht="22.5" customHeight="1" spans="1:9">
      <c r="A14" s="32"/>
      <c r="B14" s="33"/>
      <c r="C14" s="34"/>
      <c r="D14" s="35"/>
      <c r="E14" s="36"/>
      <c r="F14" s="37"/>
      <c r="G14" s="37"/>
      <c r="H14" s="37"/>
      <c r="I14" s="37"/>
    </row>
    <row r="15" s="4" customFormat="1" ht="22.5" customHeight="1" spans="1:9">
      <c r="A15" s="32"/>
      <c r="B15" s="33"/>
      <c r="C15" s="38" t="s">
        <v>405</v>
      </c>
      <c r="D15" s="38"/>
      <c r="E15" s="39"/>
      <c r="F15" s="37"/>
      <c r="G15" s="37"/>
      <c r="H15" s="37"/>
      <c r="I15" s="37"/>
    </row>
    <row r="16" s="4" customFormat="1" ht="22.5" customHeight="1" spans="1:9">
      <c r="A16" s="32"/>
      <c r="B16" s="33"/>
      <c r="C16" s="40"/>
      <c r="D16" s="41"/>
      <c r="E16" s="42"/>
      <c r="F16" s="37"/>
      <c r="G16" s="37"/>
      <c r="H16" s="37"/>
      <c r="I16" s="37"/>
    </row>
    <row r="17" s="4" customFormat="1" ht="22.5" customHeight="1" spans="1:9">
      <c r="A17" s="32"/>
      <c r="B17" s="33"/>
      <c r="C17" s="33"/>
      <c r="D17" s="30"/>
      <c r="E17" s="37"/>
      <c r="F17" s="37"/>
      <c r="G17" s="37"/>
      <c r="H17" s="37"/>
      <c r="I17" s="37"/>
    </row>
    <row r="18" s="4" customFormat="1" ht="22.5" customHeight="1" spans="1:9">
      <c r="A18" s="43"/>
      <c r="B18" s="44"/>
      <c r="C18" s="45"/>
      <c r="D18" s="46"/>
      <c r="E18" s="46"/>
      <c r="F18" s="46"/>
      <c r="G18" s="46"/>
      <c r="H18" s="47"/>
      <c r="I18" s="56"/>
    </row>
    <row r="19" ht="78" customHeight="1" spans="1:9">
      <c r="A19" s="48" t="s">
        <v>406</v>
      </c>
      <c r="B19" s="49"/>
      <c r="C19" s="49"/>
      <c r="D19" s="49"/>
      <c r="E19" s="49"/>
      <c r="F19" s="49"/>
      <c r="G19" s="49"/>
      <c r="H19" s="49"/>
      <c r="I19" s="49"/>
    </row>
    <row r="20" spans="1:1">
      <c r="A20" s="50"/>
    </row>
    <row r="21" spans="1:1">
      <c r="A21" s="50"/>
    </row>
    <row r="22" spans="1:1">
      <c r="A22" s="50"/>
    </row>
  </sheetData>
  <mergeCells count="24">
    <mergeCell ref="A1:I1"/>
    <mergeCell ref="A4:C4"/>
    <mergeCell ref="F4:H4"/>
    <mergeCell ref="A8:C8"/>
    <mergeCell ref="A9:C9"/>
    <mergeCell ref="A10:B10"/>
    <mergeCell ref="A11:B11"/>
    <mergeCell ref="A12:B12"/>
    <mergeCell ref="A13:B13"/>
    <mergeCell ref="A14:B14"/>
    <mergeCell ref="A15:B15"/>
    <mergeCell ref="C15:E15"/>
    <mergeCell ref="A16:B16"/>
    <mergeCell ref="A17:B17"/>
    <mergeCell ref="A18:B18"/>
    <mergeCell ref="A19:I19"/>
    <mergeCell ref="C5:C7"/>
    <mergeCell ref="D4:D7"/>
    <mergeCell ref="E4:E7"/>
    <mergeCell ref="F5:F7"/>
    <mergeCell ref="G5:G7"/>
    <mergeCell ref="H5:H7"/>
    <mergeCell ref="I4:I7"/>
    <mergeCell ref="A5:B7"/>
  </mergeCells>
  <printOptions horizontalCentered="1"/>
  <pageMargins left="0.349305555555556" right="0.349305555555556" top="0.789583333333333" bottom="0.789583333333333" header="0.509722222222222" footer="0.2"/>
  <pageSetup paperSize="9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g01收入支出决算总表</vt:lpstr>
      <vt:lpstr>g02收入决算表</vt:lpstr>
      <vt:lpstr>g03支出决算表</vt:lpstr>
      <vt:lpstr>g04财政拨款收入支出决算总表</vt:lpstr>
      <vt:lpstr>g05一般公共预算财政拨款支出决算表</vt:lpstr>
      <vt:lpstr>g06一般公共预算财政拨款基本支出决算表</vt:lpstr>
      <vt:lpstr>Z07“三公”经费公共预算财政拨款支出决算表</vt:lpstr>
      <vt:lpstr>g08政府性基金预算财政拨款支出决算表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Administrator</cp:lastModifiedBy>
  <dcterms:created xsi:type="dcterms:W3CDTF">2011-12-26T04:36:00Z</dcterms:created>
  <cp:lastPrinted>2018-03-28T02:51:00Z</cp:lastPrinted>
  <dcterms:modified xsi:type="dcterms:W3CDTF">2018-03-29T02:45:26Z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